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3"/>
  </bookViews>
  <sheets>
    <sheet name="OPĆI DIO" sheetId="1" r:id="rId1"/>
    <sheet name="PLAN PRIHODA" sheetId="2" r:id="rId2"/>
    <sheet name="PLAN RASHODA" sheetId="3" r:id="rId3"/>
    <sheet name="PLAN- DODATAK" sheetId="4" r:id="rId4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<sst xmlns="http://schemas.openxmlformats.org/spreadsheetml/2006/main" count="422" uniqueCount="387">
  <si>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</si>
  <si>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</si>
  <si>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</si>
  <si>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</si>
  <si>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</si>
  <si>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</si>
  <si>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</si>
  <si>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</si>
  <si>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</si>
  <si>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</si>
  <si>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</si>
  <si>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</si>
  <si>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</si>
  <si>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</si>
  <si>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</si>
  <si>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</si>
  <si>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</si>
  <si>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</si>
  <si>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</si>
  <si>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</si>
  <si>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</si>
  <si>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</si>
  <si>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</si>
  <si>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</si>
  <si>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</si>
  <si>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</si>
  <si>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RAČUN- NAZIV</t>
  </si>
  <si>
    <t xml:space="preserve">Opći prihodi i primici </t>
  </si>
  <si>
    <t>Prihodi od prodaje ili zamjene nefinancijske imovine i naknade s naslova osiguranja</t>
  </si>
  <si>
    <t>RASHODI - 3  I  4</t>
  </si>
  <si>
    <t>31   RASHODI ZA ZAPOSLENE</t>
  </si>
  <si>
    <t>PLAĆE ZA ZAPOSLENE</t>
  </si>
  <si>
    <t>DOPRINOS ZA ZDRAV.OSIGURANJE</t>
  </si>
  <si>
    <t>DOPUNSKI DOP. ZA ZDRAV.OS.</t>
  </si>
  <si>
    <t>32  MATERIJALNI RASHODI</t>
  </si>
  <si>
    <t>DNEVNICE</t>
  </si>
  <si>
    <t>SMJEŠTAJ</t>
  </si>
  <si>
    <t>NAKNADE ZA PRIJEVOZ</t>
  </si>
  <si>
    <t>AUTOMOBIL</t>
  </si>
  <si>
    <t>SLUŽBENA PUTOVANJA</t>
  </si>
  <si>
    <t>NAKNADE ZA PRIJEV.NA POSAO I S POSLA</t>
  </si>
  <si>
    <t>NAK. ZA PRIJEVOZ NA POSAO I S POSLA</t>
  </si>
  <si>
    <t>UREDSKI MATERIJAL</t>
  </si>
  <si>
    <t>LITERATURA</t>
  </si>
  <si>
    <t>SRED.ČIŠĆENJE</t>
  </si>
  <si>
    <t>MATERIJAL ZA HIG.POTREBE</t>
  </si>
  <si>
    <t>TROŠKOVI IZVOĐENJA NASTAVE</t>
  </si>
  <si>
    <t>URED. MAT. I OST. RAS.</t>
  </si>
  <si>
    <t>NAK. ZA KORIŠTENJE PRIV.AUTOMOBILA U SL. SVRHE</t>
  </si>
  <si>
    <t>NAMIRNICE</t>
  </si>
  <si>
    <t>MATERIJAL I SIROVINE</t>
  </si>
  <si>
    <t>ELEKTR. ENERGIJA</t>
  </si>
  <si>
    <t>PLIN</t>
  </si>
  <si>
    <t>GORIVO-BENZIN</t>
  </si>
  <si>
    <t>ENERGIJA</t>
  </si>
  <si>
    <t>MAT.DJEL.TEK.INV.ODRŽ.</t>
  </si>
  <si>
    <t>SITNI INVENTAR</t>
  </si>
  <si>
    <t>US.TELEFONA I MOBITELA</t>
  </si>
  <si>
    <t>INTERNET</t>
  </si>
  <si>
    <t>POŠTARINA</t>
  </si>
  <si>
    <t>USLUGE TELEFONA I PRIJEVOZA</t>
  </si>
  <si>
    <t>USLUGE TEK. I INV. ODRŽAV.</t>
  </si>
  <si>
    <t>USLUGE PROMIDŽBE I INFORM.</t>
  </si>
  <si>
    <t>KOMUNALNE USLUGE</t>
  </si>
  <si>
    <t>ZAKUPNINE I NAJAMNINE</t>
  </si>
  <si>
    <t>OBV. I PREV. ZDRAV. PREGLEDI</t>
  </si>
  <si>
    <t>OSTALE ZDRAVSTVENE USLUGE</t>
  </si>
  <si>
    <t>ZDRAVSTVENI I VET.PREGL.</t>
  </si>
  <si>
    <t>AUTORSKI HONORARI</t>
  </si>
  <si>
    <t>UGOVOR O DJELU</t>
  </si>
  <si>
    <t>OSTALE INTELEKTUALNE USLUGE</t>
  </si>
  <si>
    <t>INTELEKTUALNE USLUGE</t>
  </si>
  <si>
    <t>RAČUNALNE USLUGE</t>
  </si>
  <si>
    <t>USLUGE PRI REG. PRIJ. SREDSTVA</t>
  </si>
  <si>
    <t>USLUGE ČUVANJA IMOVINE</t>
  </si>
  <si>
    <t>OSTALE NESPOMENUTE USLUGE</t>
  </si>
  <si>
    <t>OSTALE USLUGE</t>
  </si>
  <si>
    <t>PREMIJE OSIGURANJA</t>
  </si>
  <si>
    <t>NAKNADE OSTALIH TROŠKOVA</t>
  </si>
  <si>
    <t>REPREZENTACIJA</t>
  </si>
  <si>
    <t>ČLANARINE</t>
  </si>
  <si>
    <t xml:space="preserve"> 42  RAS.I ZA NAB. NEFINANC. IMOV.</t>
  </si>
  <si>
    <t>ZGRADE ZNAN. I OBR. INSTITUCIJA</t>
  </si>
  <si>
    <t>RAČUNALA I RAČUNALNA OPREMA</t>
  </si>
  <si>
    <t>NAMJEŠTAJ</t>
  </si>
  <si>
    <t>OSTALA UREDSKA OPREMA</t>
  </si>
  <si>
    <t>RADIO I TV PRIJAMNICI</t>
  </si>
  <si>
    <t>OPREMA ZA GRIJANJE</t>
  </si>
  <si>
    <t>OPREMA ZA ODRŽAVANJE PROSTORIJA</t>
  </si>
  <si>
    <t>KNJIGE U ŠKOLSKOJ KNJIŽNICI</t>
  </si>
  <si>
    <t>ULAGANJA U RAČUNALNE PROGRAME</t>
  </si>
  <si>
    <t>DOPRINOS ZA OBVEZNO OSIG. U SLUČAJU NEZAPOSLENOSTI</t>
  </si>
  <si>
    <t>STRUČNO USAVRŠAVANJE ZAPOSLENIKA</t>
  </si>
  <si>
    <t>MAT I DIJELOVI ZA TEK. ODRŽAVANJE GRAĐEV.</t>
  </si>
  <si>
    <t>MAT. I DIJELOVI ZA TEK.ODRŽAV.OPREME</t>
  </si>
  <si>
    <t>SITNI INVENTAR I AUTOGUME</t>
  </si>
  <si>
    <t>AUTO GUME</t>
  </si>
  <si>
    <t>SLUŽBENA, RADNA I ZAŠTITNA ODJEĆA I OBUĆA</t>
  </si>
  <si>
    <t>SLUŽBENA,  RADNA I ZAŠTITNA ODJEĆA I OBUĆA</t>
  </si>
  <si>
    <t>OSTALE USLUGE ZA KOMUNIKACIJU I PRIJEVOZ</t>
  </si>
  <si>
    <t>USLUGE TEKUĆEG I INV. ODRŽAVANJA GRAĐEVINSKIH OBJEKATA</t>
  </si>
  <si>
    <t>USLUGE TEKUĆEG I INV. ODRŽAVANJA POSTROJENJA I OPREME</t>
  </si>
  <si>
    <t>USLUGE TEKUĆEG ODRŽAVANJE VOZILA</t>
  </si>
  <si>
    <t>ELEKTRONSKI MEDIJI</t>
  </si>
  <si>
    <t>TISAK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</si>
  <si>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</si>
  <si>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</si>
  <si>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</si>
  <si>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</si>
  <si>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</si>
  <si>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ZAKUPNINE I NAJAMNINE ZA OPREMU</t>
  </si>
  <si>
    <t>USLUGE ODVJETNIKA I PRAVNOG SAVJETOVANJA</t>
  </si>
  <si>
    <t>FILM I IZRADA FOTOGRAFIJA</t>
  </si>
  <si>
    <t>USLUGE ČIŠĆENJA, PRANJA I SL.</t>
  </si>
  <si>
    <t>NAKNADE TR. OSOBAMA IZVAN RADNOG ODN.</t>
  </si>
  <si>
    <t>PREMIJE OSIGURANJA PRIJEVOZNIH SREDSTVA</t>
  </si>
  <si>
    <t>PREMIJE OSIGURANJA OSTALE IMOVINE</t>
  </si>
  <si>
    <t>ČLANARINE I NORME</t>
  </si>
  <si>
    <t>OSTALE PRISTOJBE I NAKNADE</t>
  </si>
  <si>
    <t>PRISTOJBE I NAKNADE</t>
  </si>
  <si>
    <t>OSTALI NESPOMENUTI RASHODI POSLOVANJA</t>
  </si>
  <si>
    <t>USLUGE BANAKA</t>
  </si>
  <si>
    <t xml:space="preserve"> FINANCIJSKI RASHODI</t>
  </si>
  <si>
    <t>STROJEVI</t>
  </si>
  <si>
    <t>LABORATORIJSKE USLUGE</t>
  </si>
  <si>
    <t>SEMINARI, SAVJETOVANJA I SIMPOZIJ</t>
  </si>
  <si>
    <t>Plan izradila:</t>
  </si>
  <si>
    <t>2019.</t>
  </si>
  <si>
    <t>Ukupno prihodi i primici za 2019.</t>
  </si>
  <si>
    <t>ZAKUPNINE I NAJAMNINE ZA PRIJ. SRED</t>
  </si>
  <si>
    <t>USLUGE KOPIRANJA</t>
  </si>
  <si>
    <t>Naziv konta
/Naziv programa</t>
  </si>
  <si>
    <t>GRAD
- školska kuhinja</t>
  </si>
  <si>
    <t>GRAD
- produženi
boravak</t>
  </si>
  <si>
    <t xml:space="preserve">GRAD
- knjige </t>
  </si>
  <si>
    <t>63613</t>
  </si>
  <si>
    <t>Tekuće pomoći iz proračuna koji im nije nadležan</t>
  </si>
  <si>
    <t>63812</t>
  </si>
  <si>
    <t>Tek. pom. iz proračuna  temeljem prijenosa EU</t>
  </si>
  <si>
    <t>63813</t>
  </si>
  <si>
    <t>Tek. Pom.od proračunskog korisnika drugog proračuna temeljem prijenosa EU</t>
  </si>
  <si>
    <t>64132</t>
  </si>
  <si>
    <t>Kamate na depozite po viđenju</t>
  </si>
  <si>
    <t>64143</t>
  </si>
  <si>
    <t>Zatezne kamate iz obveznih odnosa i drugo-ugovori s roditeljima</t>
  </si>
  <si>
    <t>65264</t>
  </si>
  <si>
    <t>Sufinanciranje cijene usluge, participacije</t>
  </si>
  <si>
    <t>66151</t>
  </si>
  <si>
    <t>Prihodi od pruženih usluga (igraonice, najam prostora, participacija roditelja, sufinanciranje općina)</t>
  </si>
  <si>
    <t>66313</t>
  </si>
  <si>
    <t>Tekuće donacije od trgovačkih društava</t>
  </si>
  <si>
    <t>67111</t>
  </si>
  <si>
    <t>Prihodi iz proračuna grada-redovna djelatnost</t>
  </si>
  <si>
    <t>67121</t>
  </si>
  <si>
    <t>Prihodi za financiranje rashoda za nabavu nefin. Im.</t>
  </si>
  <si>
    <t>68311</t>
  </si>
  <si>
    <t>Ostali prihodi</t>
  </si>
  <si>
    <t>UKUPNO 6</t>
  </si>
  <si>
    <t>72111</t>
  </si>
  <si>
    <t>Stambeni objekti za zaposlene</t>
  </si>
  <si>
    <t>UKUPNO 7</t>
  </si>
  <si>
    <t>RASHODI</t>
  </si>
  <si>
    <t>31111</t>
  </si>
  <si>
    <t>Plaće za zaposlene</t>
  </si>
  <si>
    <t>31215</t>
  </si>
  <si>
    <t>Naknade za bolest , invalidnost i smrtni slučaj</t>
  </si>
  <si>
    <t>31216</t>
  </si>
  <si>
    <t>Regres za godišnji odmor</t>
  </si>
  <si>
    <t>31219</t>
  </si>
  <si>
    <t>Božićnica</t>
  </si>
  <si>
    <t>31321</t>
  </si>
  <si>
    <t>Doprinosi za obvezno zdravstveno osiguranje</t>
  </si>
  <si>
    <t>31322</t>
  </si>
  <si>
    <t>Doprinos za obvezno zdravstveno osiguranje zaštite zdravlja na radu</t>
  </si>
  <si>
    <t>31332</t>
  </si>
  <si>
    <t>Doprinosi za obvezno osiguranje u slučaju nezaposlenosti</t>
  </si>
  <si>
    <t>32111</t>
  </si>
  <si>
    <t>Dnevnice za službeni put u zemlji</t>
  </si>
  <si>
    <t>32113</t>
  </si>
  <si>
    <t>32115</t>
  </si>
  <si>
    <t>32121</t>
  </si>
  <si>
    <t>Naknade za prijevoz na posao i s posla</t>
  </si>
  <si>
    <t>32132</t>
  </si>
  <si>
    <t>Tečajevi i stručni ispiti</t>
  </si>
  <si>
    <t>32141</t>
  </si>
  <si>
    <t>Naknada za korištenje privatnog automobila u službene svrhe</t>
  </si>
  <si>
    <t>32211</t>
  </si>
  <si>
    <t>Uredski materijal</t>
  </si>
  <si>
    <t>32212</t>
  </si>
  <si>
    <t>Literatura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</si>
  <si>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</si>
  <si>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</si>
  <si>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</si>
  <si>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</si>
  <si>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</si>
  <si>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 (potrošni za djecu, mat. za krojačicu)</t>
  </si>
  <si>
    <t>32224</t>
  </si>
  <si>
    <t>Namirnice</t>
  </si>
  <si>
    <t>32231</t>
  </si>
  <si>
    <t>Električna energija</t>
  </si>
  <si>
    <t>32233</t>
  </si>
  <si>
    <t>Plin</t>
  </si>
  <si>
    <t>32234</t>
  </si>
  <si>
    <t>Motorni benzin i dizel gorivo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</si>
  <si>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</si>
  <si>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</si>
  <si>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</si>
  <si>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</si>
  <si>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32251</t>
  </si>
  <si>
    <t>Sitni inventar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</si>
  <si>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</si>
  <si>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</si>
  <si>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</si>
  <si>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</si>
  <si>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</si>
  <si>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</si>
  <si>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</si>
  <si>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</si>
  <si>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</si>
  <si>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</si>
  <si>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</si>
  <si>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</si>
  <si>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</si>
  <si>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32341</t>
  </si>
  <si>
    <t>Opskrba vodom</t>
  </si>
  <si>
    <t>32342</t>
  </si>
  <si>
    <t>Iznošenje i odvoz smeća</t>
  </si>
  <si>
    <t>32344</t>
  </si>
  <si>
    <t>Dimnjačarske i ekološke usluge</t>
  </si>
  <si>
    <t>32353</t>
  </si>
  <si>
    <t>Zakupnine i najamnine za opremu</t>
  </si>
  <si>
    <t>32359</t>
  </si>
  <si>
    <t>Ostale zakupnine i najamnine</t>
  </si>
  <si>
    <t>32361</t>
  </si>
  <si>
    <t>Obvezni i preventivni zdravstveni pregledi zaposlenika</t>
  </si>
  <si>
    <t>32389</t>
  </si>
  <si>
    <t>Ostale računalne usluge</t>
  </si>
  <si>
    <t>32391</t>
  </si>
  <si>
    <t>Grafičke i tiskarske usluge, usluge kopiranja i uvezivanja i slično</t>
  </si>
  <si>
    <t>32392</t>
  </si>
  <si>
    <t>32394</t>
  </si>
  <si>
    <t>Usluge pri registraciji prijevoznih sredstava</t>
  </si>
  <si>
    <t>32396</t>
  </si>
  <si>
    <t>Usluge čuvanja imovine i osoba</t>
  </si>
  <si>
    <t>32399</t>
  </si>
  <si>
    <t>Ostale nespomenute usluge (logoped, zaštita na radu, kineziolog….)</t>
  </si>
  <si>
    <t>324112</t>
  </si>
  <si>
    <t>Naknade ostalih troškova-suf. prijevoza polaznika predškole</t>
  </si>
  <si>
    <t>32412</t>
  </si>
  <si>
    <t>Naknade ostalih troškova</t>
  </si>
  <si>
    <t>32921</t>
  </si>
  <si>
    <t>Premije osiguranja prijevoznih sredstava</t>
  </si>
  <si>
    <t>32951</t>
  </si>
  <si>
    <t>Upravne i administrativne prist.</t>
  </si>
  <si>
    <t>32959</t>
  </si>
  <si>
    <t>Ostale pristojbe i naknade</t>
  </si>
  <si>
    <t>32999</t>
  </si>
  <si>
    <t>Ostale nespomenuti rashodi</t>
  </si>
  <si>
    <t>34311</t>
  </si>
  <si>
    <t>Usluge banaka</t>
  </si>
  <si>
    <t>34312</t>
  </si>
  <si>
    <t>Usluge platnog prometa</t>
  </si>
  <si>
    <t>UKUPNO 3</t>
  </si>
  <si>
    <t>42212</t>
  </si>
  <si>
    <t>Namještaj</t>
  </si>
  <si>
    <t>42411</t>
  </si>
  <si>
    <t>Knjige u šk. Knjižnici</t>
  </si>
  <si>
    <t>UKUPNO 4</t>
  </si>
  <si>
    <t>RAZLIKA PRIHODI - RASHODI</t>
  </si>
  <si>
    <t>REGRES</t>
  </si>
  <si>
    <t>BOŽIĆNICA</t>
  </si>
  <si>
    <t>USLUGE PLATNOG PROMETA</t>
  </si>
  <si>
    <t>32271</t>
  </si>
  <si>
    <t>32355</t>
  </si>
  <si>
    <t>32931</t>
  </si>
  <si>
    <t>42211</t>
  </si>
  <si>
    <t>42221</t>
  </si>
  <si>
    <t>42272</t>
  </si>
  <si>
    <t>32119</t>
  </si>
  <si>
    <t>32131</t>
  </si>
  <si>
    <t>32243</t>
  </si>
  <si>
    <t>32252</t>
  </si>
  <si>
    <t>32331</t>
  </si>
  <si>
    <t>32343</t>
  </si>
  <si>
    <t>32349</t>
  </si>
  <si>
    <t>32363</t>
  </si>
  <si>
    <t>32369</t>
  </si>
  <si>
    <t>32379</t>
  </si>
  <si>
    <t>32381</t>
  </si>
  <si>
    <t>32395</t>
  </si>
  <si>
    <t>32922</t>
  </si>
  <si>
    <t>32941</t>
  </si>
  <si>
    <t>Smještaj</t>
  </si>
  <si>
    <t>Naknade za prijevoz</t>
  </si>
  <si>
    <t>Automobil</t>
  </si>
  <si>
    <t>Seminari, savjetovanja</t>
  </si>
  <si>
    <t>Ostali mat. Za održavanje vozila</t>
  </si>
  <si>
    <t>Auto gume</t>
  </si>
  <si>
    <t>Službena, radna i zaštitna odjeća i obuća</t>
  </si>
  <si>
    <t>Ostale usluge za komunikaciju i prijevoz</t>
  </si>
  <si>
    <t>Elektronski mediji</t>
  </si>
  <si>
    <t>Deratizacija i dezinsekcija</t>
  </si>
  <si>
    <t>Ostale komunalne usluge</t>
  </si>
  <si>
    <t>Laboratorijske usluge</t>
  </si>
  <si>
    <t>Ostale zdravstvene usluge</t>
  </si>
  <si>
    <t>Ostale intelektualne usluge</t>
  </si>
  <si>
    <t>Usluge ažuriranja računalnih baza</t>
  </si>
  <si>
    <t>Film i izrada fotografija</t>
  </si>
  <si>
    <t>Usluige čišćenja, pranja i sl.</t>
  </si>
  <si>
    <t>Premije osiguranja ostale imovine</t>
  </si>
  <si>
    <t>Reprezentacija</t>
  </si>
  <si>
    <t>Članarine</t>
  </si>
  <si>
    <t>Računala i računalna oprema</t>
  </si>
  <si>
    <t>Radio i tv prijemnici</t>
  </si>
  <si>
    <t>Zakupnine i najamnine za prij. sred.</t>
  </si>
  <si>
    <t>32116</t>
  </si>
  <si>
    <t>Naknade za službenom putu u inozemstvu</t>
  </si>
  <si>
    <t xml:space="preserve"> </t>
  </si>
  <si>
    <t>31213</t>
  </si>
  <si>
    <t>32229</t>
  </si>
  <si>
    <t>Ostali materijal za školsku kuhinju</t>
  </si>
  <si>
    <t>32372</t>
  </si>
  <si>
    <t>Ugovori o djelu</t>
  </si>
  <si>
    <t>32373</t>
  </si>
  <si>
    <t>Usluge odvjetnika</t>
  </si>
  <si>
    <t>63811</t>
  </si>
  <si>
    <t>Tek. pom. iz proračuna  JLPRS temeljem prijenosa EU</t>
  </si>
  <si>
    <t>GRAD
- sinergija
(pomoćnici)
šk.god.2018/19.</t>
  </si>
  <si>
    <t>GRAD
- EU kuhinje
šk.god.2018/19.</t>
  </si>
  <si>
    <t>63414</t>
  </si>
  <si>
    <t>Tekuće pomoći od HZMO-a, HZZ-a, HZZO-a</t>
  </si>
  <si>
    <t>63612</t>
  </si>
  <si>
    <t>Tek. Pomoći iz dr. proračuna proračunskim korisnicima JLP®S</t>
  </si>
  <si>
    <t xml:space="preserve">Darovi za djecu </t>
  </si>
  <si>
    <t>31212</t>
  </si>
  <si>
    <t>Nagrade</t>
  </si>
  <si>
    <t xml:space="preserve"> DECENTRALIZIRANA SREDSTVA</t>
  </si>
  <si>
    <t>VLASTITI I OSTALI</t>
  </si>
  <si>
    <t>NAKNADE ZA PRIJEVOZ NA SLUŽBENOM PUTU U INOZEMSTVU</t>
  </si>
  <si>
    <t>OPREMA</t>
  </si>
  <si>
    <t>TEČAJEVI I STRUČNI ISPITI</t>
  </si>
  <si>
    <t>OSTALI MATERIJAL ZA ŠK. KUHINJU</t>
  </si>
  <si>
    <t>NAGRADE</t>
  </si>
  <si>
    <t>DAROVI ZA DJECU</t>
  </si>
  <si>
    <t>2020.</t>
  </si>
  <si>
    <t>32244</t>
  </si>
  <si>
    <t>Ostali mater.</t>
  </si>
  <si>
    <t>GRAD
- sinergija
(pomoćnici)
šk.god.2019/20.</t>
  </si>
  <si>
    <t>GRAD
- EU kuhinje
šk.god.2019/20.</t>
  </si>
  <si>
    <t>42231</t>
  </si>
  <si>
    <t>Oprema za grijanje,hlađenje</t>
  </si>
  <si>
    <t>strojevi</t>
  </si>
  <si>
    <t>42262</t>
  </si>
  <si>
    <t>Glazbeni instrumenti i oprema</t>
  </si>
  <si>
    <t xml:space="preserve">OSTALI MAT. ZA ODRŽAVANJE </t>
  </si>
  <si>
    <t>OSTALE RAČUNALNE USLUGE</t>
  </si>
  <si>
    <t>GLAZBENI INSTRUMENTI I OPREMA</t>
  </si>
  <si>
    <t>2021.</t>
  </si>
  <si>
    <t>Prijedlog plana 
za 2019.</t>
  </si>
  <si>
    <t>Projekcija plana
za 2020.</t>
  </si>
  <si>
    <t>Projekcija plana 
za 2021.</t>
  </si>
  <si>
    <t>Ravnatelj:</t>
  </si>
  <si>
    <t>IV. OSNOVNA ŠKOLA BJELOVAR</t>
  </si>
  <si>
    <t>POLJANA DR. FRANJE TUĐMANA 1</t>
  </si>
  <si>
    <t>Jasmina Brkić</t>
  </si>
  <si>
    <t>GRAD
- robotika</t>
  </si>
  <si>
    <t>mr. Nikola Margetić</t>
  </si>
  <si>
    <t>PLAN 2019- UKUPNO.</t>
  </si>
  <si>
    <t>Projekcija 2020.</t>
  </si>
  <si>
    <t>Projekcija 2021 .</t>
  </si>
  <si>
    <t>Ukupno prihodi i primici za 2020.</t>
  </si>
  <si>
    <t>Ukupno prihodi i primici za 2021.</t>
  </si>
  <si>
    <t>PRIJEDLOG FINANCIJSKOG PLANA IV. OSNOVNE ŠKOLE BJELOVAR  ZA 2019. I                                                                                                                                                PROJEKCIJA PLANA ZA  2020. I 2021. GODINU</t>
  </si>
  <si>
    <t>UKUPNO PLAN 2019</t>
  </si>
  <si>
    <t>SHEMA ŠKOLSKOG VOĆA</t>
  </si>
  <si>
    <t>______________________________________</t>
  </si>
  <si>
    <t>U Bjelovaru, 18.10.2018.</t>
  </si>
  <si>
    <t>_____________________________</t>
  </si>
  <si>
    <t>___________________________</t>
  </si>
  <si>
    <t>Ministarstvo</t>
  </si>
  <si>
    <t>31331</t>
  </si>
  <si>
    <t>Doprinosi za zapošljavanje</t>
  </si>
  <si>
    <t>Predsjednica Školskog odbora:</t>
  </si>
  <si>
    <t>Blaženka Rac</t>
  </si>
  <si>
    <t>___________________________________</t>
  </si>
  <si>
    <t>GRAD   -</t>
  </si>
  <si>
    <t>Prijedlog financijskog plana sastavila: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</si>
</sst>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_ ;[Red]\-0.00\ "/>
    <numFmt numFmtId="179" formatCode="#,##0.00;[Red]#,##0.00"/>
    <numFmt numFmtId="180" formatCode="#,##0.00_ ;[Red]\-#,##0.00\ "/>
    <numFmt numFmtId="181" formatCode="0.00;[Red]0.00"/>
    <numFmt numFmtId="182" formatCode="&quot;Da&quot;;&quot;Da&quot;;&quot;Ne&quot;"/>
    <numFmt numFmtId="183" formatCode="&quot;Uključeno&quot;;&quot;Uključeno&quot;;&quot;Isključeno&quot;"/>
    <numFmt numFmtId="184" formatCode="[$¥€-2]\ #,##0.00_);[Red]\([$€-2]\ #,##0.00\)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MS Sans Serif"/>
      <family val="2"/>
    </font>
    <font>
      <b/>
      <sz val="9"/>
      <color indexed="8"/>
      <name val="MS Sans Serif"/>
      <family val="2"/>
    </font>
    <font>
      <b/>
      <sz val="6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7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7"/>
      <color indexed="8"/>
      <name val="MS Sans Serif"/>
      <family val="2"/>
    </font>
    <font>
      <sz val="7"/>
      <name val="MS Sans Serif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8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center" wrapText="1"/>
    </xf>
    <xf numFmtId="0" fontId="31" fillId="0" borderId="37" xfId="0" applyNumberFormat="1" applyFont="1" applyFill="1" applyBorder="1" applyAlignment="1" applyProtection="1" quotePrefix="1">
      <alignment horizontal="left"/>
      <protection/>
    </xf>
    <xf numFmtId="0" fontId="24" fillId="0" borderId="39" xfId="0" applyNumberFormat="1" applyFont="1" applyFill="1" applyBorder="1" applyAlignment="1" applyProtection="1">
      <alignment horizontal="center" wrapText="1"/>
      <protection/>
    </xf>
    <xf numFmtId="0" fontId="24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1" fillId="0" borderId="39" xfId="0" applyNumberFormat="1" applyFont="1" applyBorder="1" applyAlignment="1">
      <alignment horizontal="right"/>
    </xf>
    <xf numFmtId="3" fontId="31" fillId="0" borderId="39" xfId="0" applyNumberFormat="1" applyFont="1" applyFill="1" applyBorder="1" applyAlignment="1" applyProtection="1">
      <alignment horizontal="right" wrapText="1"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3" fontId="31" fillId="0" borderId="38" xfId="0" applyNumberFormat="1" applyFont="1" applyBorder="1" applyAlignment="1">
      <alignment horizontal="right"/>
    </xf>
    <xf numFmtId="0" fontId="31" fillId="0" borderId="37" xfId="0" applyFont="1" applyBorder="1" applyAlignment="1" quotePrefix="1">
      <alignment horizontal="left"/>
    </xf>
    <xf numFmtId="0" fontId="31" fillId="0" borderId="37" xfId="0" applyNumberFormat="1" applyFont="1" applyFill="1" applyBorder="1" applyAlignment="1" applyProtection="1">
      <alignment wrapText="1"/>
      <protection/>
    </xf>
    <xf numFmtId="0" fontId="33" fillId="0" borderId="37" xfId="0" applyNumberFormat="1" applyFont="1" applyFill="1" applyBorder="1" applyAlignment="1" applyProtection="1">
      <alignment horizontal="center" wrapText="1"/>
      <protection/>
    </xf>
    <xf numFmtId="0" fontId="32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/>
    </xf>
    <xf numFmtId="1" fontId="21" fillId="0" borderId="3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 applyProtection="1">
      <alignment vertical="center" wrapText="1"/>
      <protection/>
    </xf>
    <xf numFmtId="3" fontId="21" fillId="0" borderId="0" xfId="0" applyNumberFormat="1" applyFont="1" applyAlignment="1">
      <alignment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36" fillId="0" borderId="23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8" fillId="0" borderId="24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/>
      <protection/>
    </xf>
    <xf numFmtId="4" fontId="39" fillId="0" borderId="3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>
      <alignment horizontal="center" wrapText="1"/>
      <protection/>
    </xf>
    <xf numFmtId="4" fontId="24" fillId="0" borderId="39" xfId="0" applyNumberFormat="1" applyFont="1" applyFill="1" applyBorder="1" applyAlignment="1" applyProtection="1">
      <alignment horizontal="center" wrapText="1"/>
      <protection/>
    </xf>
    <xf numFmtId="2" fontId="37" fillId="0" borderId="24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wrapText="1"/>
      <protection/>
    </xf>
    <xf numFmtId="4" fontId="40" fillId="0" borderId="42" xfId="0" applyNumberFormat="1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 horizontal="right"/>
      <protection/>
    </xf>
    <xf numFmtId="4" fontId="39" fillId="0" borderId="0" xfId="0" applyNumberFormat="1" applyFont="1" applyFill="1" applyBorder="1" applyAlignment="1" applyProtection="1">
      <alignment/>
      <protection/>
    </xf>
    <xf numFmtId="0" fontId="39" fillId="0" borderId="39" xfId="0" applyNumberFormat="1" applyFont="1" applyFill="1" applyBorder="1" applyAlignment="1" applyProtection="1">
      <alignment wrapText="1"/>
      <protection/>
    </xf>
    <xf numFmtId="0" fontId="37" fillId="0" borderId="25" xfId="0" applyNumberFormat="1" applyFont="1" applyFill="1" applyBorder="1" applyAlignment="1" applyProtection="1">
      <alignment wrapText="1"/>
      <protection/>
    </xf>
    <xf numFmtId="0" fontId="40" fillId="0" borderId="42" xfId="0" applyNumberFormat="1" applyFont="1" applyFill="1" applyBorder="1" applyAlignment="1" applyProtection="1">
      <alignment/>
      <protection/>
    </xf>
    <xf numFmtId="0" fontId="40" fillId="0" borderId="42" xfId="0" applyNumberFormat="1" applyFont="1" applyFill="1" applyBorder="1" applyAlignment="1" applyProtection="1">
      <alignment wrapText="1"/>
      <protection/>
    </xf>
    <xf numFmtId="4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39" xfId="0" applyNumberFormat="1" applyFont="1" applyFill="1" applyBorder="1" applyAlignment="1" applyProtection="1">
      <alignment/>
      <protection/>
    </xf>
    <xf numFmtId="0" fontId="40" fillId="0" borderId="39" xfId="0" applyNumberFormat="1" applyFont="1" applyFill="1" applyBorder="1" applyAlignment="1" applyProtection="1">
      <alignment wrapText="1"/>
      <protection/>
    </xf>
    <xf numFmtId="4" fontId="40" fillId="0" borderId="39" xfId="0" applyNumberFormat="1" applyFont="1" applyFill="1" applyBorder="1" applyAlignment="1" applyProtection="1">
      <alignment/>
      <protection/>
    </xf>
    <xf numFmtId="0" fontId="40" fillId="0" borderId="39" xfId="0" applyNumberFormat="1" applyFont="1" applyFill="1" applyBorder="1" applyAlignment="1" applyProtection="1">
      <alignment horizontal="left"/>
      <protection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1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 horizontal="right"/>
    </xf>
    <xf numFmtId="4" fontId="21" fillId="0" borderId="44" xfId="0" applyNumberFormat="1" applyFont="1" applyBorder="1" applyAlignment="1">
      <alignment horizontal="right"/>
    </xf>
    <xf numFmtId="4" fontId="21" fillId="0" borderId="45" xfId="0" applyNumberFormat="1" applyFont="1" applyBorder="1" applyAlignment="1">
      <alignment horizontal="right"/>
    </xf>
    <xf numFmtId="4" fontId="31" fillId="0" borderId="39" xfId="0" applyNumberFormat="1" applyFont="1" applyBorder="1" applyAlignment="1">
      <alignment horizontal="right"/>
    </xf>
    <xf numFmtId="4" fontId="31" fillId="0" borderId="39" xfId="0" applyNumberFormat="1" applyFont="1" applyFill="1" applyBorder="1" applyAlignment="1" applyProtection="1">
      <alignment horizontal="right" wrapText="1"/>
      <protection/>
    </xf>
    <xf numFmtId="0" fontId="39" fillId="0" borderId="39" xfId="0" applyNumberFormat="1" applyFont="1" applyFill="1" applyBorder="1" applyAlignment="1" applyProtection="1">
      <alignment horizontal="left"/>
      <protection/>
    </xf>
    <xf numFmtId="4" fontId="0" fillId="0" borderId="0" xfId="0" applyNumberFormat="1" applyAlignment="1">
      <alignment horizontal="center" vertical="top"/>
    </xf>
    <xf numFmtId="4" fontId="43" fillId="0" borderId="39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43" fillId="0" borderId="39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43" fillId="0" borderId="39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 vertical="center" wrapText="1"/>
    </xf>
    <xf numFmtId="49" fontId="43" fillId="0" borderId="39" xfId="0" applyNumberFormat="1" applyFont="1" applyBorder="1" applyAlignment="1">
      <alignment horizontal="center" vertical="center"/>
    </xf>
    <xf numFmtId="4" fontId="39" fillId="0" borderId="39" xfId="0" applyNumberFormat="1" applyFont="1" applyBorder="1" applyAlignment="1">
      <alignment vertical="center"/>
    </xf>
    <xf numFmtId="49" fontId="42" fillId="0" borderId="38" xfId="0" applyNumberFormat="1" applyFont="1" applyBorder="1" applyAlignment="1">
      <alignment horizontal="left" vertical="center"/>
    </xf>
    <xf numFmtId="49" fontId="42" fillId="0" borderId="46" xfId="0" applyNumberFormat="1" applyFont="1" applyBorder="1" applyAlignment="1">
      <alignment horizontal="left" vertical="center"/>
    </xf>
    <xf numFmtId="4" fontId="42" fillId="0" borderId="39" xfId="0" applyNumberFormat="1" applyFont="1" applyBorder="1" applyAlignment="1">
      <alignment vertical="center"/>
    </xf>
    <xf numFmtId="4" fontId="43" fillId="0" borderId="39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" fontId="42" fillId="0" borderId="0" xfId="0" applyNumberFormat="1" applyFont="1" applyBorder="1" applyAlignment="1">
      <alignment vertical="center"/>
    </xf>
    <xf numFmtId="49" fontId="42" fillId="0" borderId="0" xfId="0" applyNumberFormat="1" applyFont="1" applyAlignment="1">
      <alignment horizontal="left" vertical="center"/>
    </xf>
    <xf numFmtId="4" fontId="43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4" fontId="48" fillId="0" borderId="39" xfId="0" applyNumberFormat="1" applyFont="1" applyBorder="1" applyAlignment="1">
      <alignment vertical="center"/>
    </xf>
    <xf numFmtId="4" fontId="49" fillId="0" borderId="39" xfId="0" applyNumberFormat="1" applyFont="1" applyBorder="1" applyAlignment="1">
      <alignment vertical="center"/>
    </xf>
    <xf numFmtId="4" fontId="48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8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49" fontId="43" fillId="0" borderId="38" xfId="0" applyNumberFormat="1" applyFont="1" applyBorder="1" applyAlignment="1">
      <alignment horizontal="center" vertical="center"/>
    </xf>
    <xf numFmtId="4" fontId="43" fillId="0" borderId="46" xfId="0" applyNumberFormat="1" applyFont="1" applyBorder="1" applyAlignment="1">
      <alignment vertical="center"/>
    </xf>
    <xf numFmtId="4" fontId="42" fillId="50" borderId="0" xfId="0" applyNumberFormat="1" applyFont="1" applyFill="1" applyAlignment="1">
      <alignment horizontal="center" vertical="top" wrapText="1"/>
    </xf>
    <xf numFmtId="4" fontId="42" fillId="50" borderId="0" xfId="0" applyNumberFormat="1" applyFont="1" applyFill="1" applyAlignment="1">
      <alignment horizontal="center" vertical="top" wrapText="1"/>
    </xf>
    <xf numFmtId="4" fontId="50" fillId="50" borderId="0" xfId="0" applyNumberFormat="1" applyFont="1" applyFill="1" applyAlignment="1">
      <alignment horizontal="center" vertical="top" wrapText="1"/>
    </xf>
    <xf numFmtId="4" fontId="43" fillId="50" borderId="39" xfId="0" applyNumberFormat="1" applyFont="1" applyFill="1" applyBorder="1" applyAlignment="1">
      <alignment vertical="center"/>
    </xf>
    <xf numFmtId="49" fontId="43" fillId="50" borderId="39" xfId="0" applyNumberFormat="1" applyFont="1" applyFill="1" applyBorder="1" applyAlignment="1">
      <alignment horizontal="center" vertical="center"/>
    </xf>
    <xf numFmtId="4" fontId="42" fillId="50" borderId="39" xfId="0" applyNumberFormat="1" applyFont="1" applyFill="1" applyBorder="1" applyAlignment="1">
      <alignment vertical="center"/>
    </xf>
    <xf numFmtId="4" fontId="44" fillId="50" borderId="39" xfId="0" applyNumberFormat="1" applyFont="1" applyFill="1" applyBorder="1" applyAlignment="1">
      <alignment vertical="center"/>
    </xf>
    <xf numFmtId="4" fontId="39" fillId="50" borderId="39" xfId="0" applyNumberFormat="1" applyFont="1" applyFill="1" applyBorder="1" applyAlignment="1">
      <alignment vertical="center"/>
    </xf>
    <xf numFmtId="4" fontId="42" fillId="50" borderId="0" xfId="0" applyNumberFormat="1" applyFont="1" applyFill="1" applyBorder="1" applyAlignment="1">
      <alignment vertical="center"/>
    </xf>
    <xf numFmtId="4" fontId="44" fillId="50" borderId="0" xfId="0" applyNumberFormat="1" applyFont="1" applyFill="1" applyAlignment="1">
      <alignment vertical="center"/>
    </xf>
    <xf numFmtId="4" fontId="39" fillId="50" borderId="0" xfId="0" applyNumberFormat="1" applyFont="1" applyFill="1" applyAlignment="1">
      <alignment vertical="center"/>
    </xf>
    <xf numFmtId="4" fontId="49" fillId="50" borderId="39" xfId="0" applyNumberFormat="1" applyFont="1" applyFill="1" applyBorder="1" applyAlignment="1">
      <alignment vertical="center"/>
    </xf>
    <xf numFmtId="4" fontId="48" fillId="50" borderId="39" xfId="0" applyNumberFormat="1" applyFont="1" applyFill="1" applyBorder="1" applyAlignment="1">
      <alignment vertical="center"/>
    </xf>
    <xf numFmtId="4" fontId="43" fillId="50" borderId="0" xfId="0" applyNumberFormat="1" applyFont="1" applyFill="1" applyAlignment="1">
      <alignment vertical="center"/>
    </xf>
    <xf numFmtId="4" fontId="48" fillId="50" borderId="0" xfId="0" applyNumberFormat="1" applyFont="1" applyFill="1" applyAlignment="1">
      <alignment vertical="center"/>
    </xf>
    <xf numFmtId="4" fontId="42" fillId="50" borderId="0" xfId="0" applyNumberFormat="1" applyFont="1" applyFill="1" applyAlignment="1">
      <alignment vertical="center"/>
    </xf>
    <xf numFmtId="0" fontId="43" fillId="50" borderId="0" xfId="0" applyNumberFormat="1" applyFont="1" applyFill="1" applyBorder="1" applyAlignment="1" applyProtection="1">
      <alignment/>
      <protection/>
    </xf>
    <xf numFmtId="0" fontId="48" fillId="50" borderId="0" xfId="0" applyNumberFormat="1" applyFont="1" applyFill="1" applyBorder="1" applyAlignment="1" applyProtection="1">
      <alignment/>
      <protection/>
    </xf>
    <xf numFmtId="4" fontId="46" fillId="50" borderId="0" xfId="0" applyNumberFormat="1" applyFont="1" applyFill="1" applyAlignment="1">
      <alignment vertical="center"/>
    </xf>
    <xf numFmtId="4" fontId="45" fillId="50" borderId="0" xfId="0" applyNumberFormat="1" applyFont="1" applyFill="1" applyAlignment="1">
      <alignment vertical="center"/>
    </xf>
    <xf numFmtId="4" fontId="42" fillId="50" borderId="0" xfId="0" applyNumberFormat="1" applyFont="1" applyFill="1" applyAlignment="1">
      <alignment horizontal="center" vertical="center" wrapText="1"/>
    </xf>
    <xf numFmtId="4" fontId="36" fillId="0" borderId="39" xfId="0" applyNumberFormat="1" applyFont="1" applyFill="1" applyBorder="1" applyAlignment="1" applyProtection="1">
      <alignment/>
      <protection/>
    </xf>
    <xf numFmtId="179" fontId="39" fillId="0" borderId="39" xfId="0" applyNumberFormat="1" applyFont="1" applyFill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0" fontId="37" fillId="50" borderId="24" xfId="0" applyNumberFormat="1" applyFont="1" applyFill="1" applyBorder="1" applyAlignment="1" applyProtection="1">
      <alignment horizontal="center" wrapText="1"/>
      <protection/>
    </xf>
    <xf numFmtId="4" fontId="41" fillId="50" borderId="42" xfId="0" applyNumberFormat="1" applyFont="1" applyFill="1" applyBorder="1" applyAlignment="1" applyProtection="1">
      <alignment/>
      <protection/>
    </xf>
    <xf numFmtId="4" fontId="40" fillId="50" borderId="39" xfId="0" applyNumberFormat="1" applyFont="1" applyFill="1" applyBorder="1" applyAlignment="1" applyProtection="1">
      <alignment/>
      <protection/>
    </xf>
    <xf numFmtId="4" fontId="39" fillId="50" borderId="39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1" fillId="0" borderId="38" xfId="0" applyNumberFormat="1" applyFont="1" applyFill="1" applyBorder="1" applyAlignment="1" applyProtection="1">
      <alignment horizontal="left" wrapText="1"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4" fontId="22" fillId="0" borderId="45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4" fillId="0" borderId="4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 applyProtection="1" quotePrefix="1">
      <alignment horizontal="left" wrapText="1"/>
      <protection/>
    </xf>
    <xf numFmtId="0" fontId="32" fillId="0" borderId="47" xfId="0" applyNumberFormat="1" applyFont="1" applyFill="1" applyBorder="1" applyAlignment="1" applyProtection="1">
      <alignment wrapText="1"/>
      <protection/>
    </xf>
    <xf numFmtId="4" fontId="22" fillId="0" borderId="45" xfId="0" applyNumberFormat="1" applyFont="1" applyBorder="1" applyAlignment="1">
      <alignment horizontal="right"/>
    </xf>
    <xf numFmtId="4" fontId="22" fillId="0" borderId="35" xfId="0" applyNumberFormat="1" applyFont="1" applyBorder="1" applyAlignment="1">
      <alignment horizontal="right"/>
    </xf>
    <xf numFmtId="4" fontId="22" fillId="0" borderId="36" xfId="0" applyNumberFormat="1" applyFont="1" applyBorder="1" applyAlignment="1">
      <alignment horizontal="right"/>
    </xf>
    <xf numFmtId="49" fontId="42" fillId="0" borderId="38" xfId="0" applyNumberFormat="1" applyFont="1" applyBorder="1" applyAlignment="1">
      <alignment horizontal="left" vertical="center"/>
    </xf>
    <xf numFmtId="49" fontId="42" fillId="0" borderId="46" xfId="0" applyNumberFormat="1" applyFont="1" applyBorder="1" applyAlignment="1">
      <alignment horizontal="left"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248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248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I1" sqref="I1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5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208" t="s">
        <v>372</v>
      </c>
      <c r="B1" s="208"/>
      <c r="C1" s="208"/>
      <c r="D1" s="208"/>
      <c r="E1" s="208"/>
      <c r="F1" s="208"/>
      <c r="G1" s="208"/>
      <c r="H1" s="208"/>
    </row>
    <row r="2" spans="1:8" s="65" customFormat="1" ht="26.25" customHeight="1">
      <c r="A2" s="208" t="s">
        <v>21</v>
      </c>
      <c r="B2" s="208"/>
      <c r="C2" s="208"/>
      <c r="D2" s="208"/>
      <c r="E2" s="208"/>
      <c r="F2" s="208"/>
      <c r="G2" s="219"/>
      <c r="H2" s="219"/>
    </row>
    <row r="3" spans="1:8" ht="25.5" customHeight="1">
      <c r="A3" s="208"/>
      <c r="B3" s="208"/>
      <c r="C3" s="208"/>
      <c r="D3" s="208"/>
      <c r="E3" s="208"/>
      <c r="F3" s="208"/>
      <c r="G3" s="208"/>
      <c r="H3" s="210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358</v>
      </c>
      <c r="G5" s="72" t="s">
        <v>359</v>
      </c>
      <c r="H5" s="73" t="s">
        <v>360</v>
      </c>
      <c r="I5" s="74"/>
    </row>
    <row r="6" spans="1:9" ht="27.75" customHeight="1">
      <c r="A6" s="213" t="s">
        <v>22</v>
      </c>
      <c r="B6" s="212"/>
      <c r="C6" s="212"/>
      <c r="D6" s="212"/>
      <c r="E6" s="218"/>
      <c r="F6" s="120">
        <v>2753036</v>
      </c>
      <c r="G6" s="120">
        <v>2753036</v>
      </c>
      <c r="H6" s="120">
        <v>2753036</v>
      </c>
      <c r="I6" s="90"/>
    </row>
    <row r="7" spans="1:8" ht="22.5" customHeight="1">
      <c r="A7" s="213" t="s">
        <v>0</v>
      </c>
      <c r="B7" s="212"/>
      <c r="C7" s="212"/>
      <c r="D7" s="212"/>
      <c r="E7" s="218"/>
      <c r="F7" s="143">
        <v>2751836</v>
      </c>
      <c r="G7" s="143">
        <v>2751836</v>
      </c>
      <c r="H7" s="143">
        <v>2751836</v>
      </c>
    </row>
    <row r="8" spans="1:8" ht="22.5" customHeight="1">
      <c r="A8" s="220" t="s">
        <v>24</v>
      </c>
      <c r="B8" s="218"/>
      <c r="C8" s="218"/>
      <c r="D8" s="218"/>
      <c r="E8" s="218"/>
      <c r="F8" s="143">
        <v>1200</v>
      </c>
      <c r="G8" s="143">
        <v>1200</v>
      </c>
      <c r="H8" s="143">
        <v>1200</v>
      </c>
    </row>
    <row r="9" spans="1:9" ht="22.5" customHeight="1">
      <c r="A9" s="91" t="s">
        <v>23</v>
      </c>
      <c r="B9" s="75"/>
      <c r="C9" s="75"/>
      <c r="D9" s="75"/>
      <c r="E9" s="75"/>
      <c r="F9" s="143">
        <v>2753036</v>
      </c>
      <c r="G9" s="143">
        <v>2753036</v>
      </c>
      <c r="H9" s="143">
        <v>2753036</v>
      </c>
      <c r="I9" s="55"/>
    </row>
    <row r="10" spans="1:8" ht="22.5" customHeight="1">
      <c r="A10" s="211" t="s">
        <v>1</v>
      </c>
      <c r="B10" s="212"/>
      <c r="C10" s="212"/>
      <c r="D10" s="212"/>
      <c r="E10" s="221"/>
      <c r="F10" s="144">
        <v>2643036</v>
      </c>
      <c r="G10" s="144">
        <v>2643036</v>
      </c>
      <c r="H10" s="144">
        <v>2643036</v>
      </c>
    </row>
    <row r="11" spans="1:8" ht="22.5" customHeight="1">
      <c r="A11" s="220" t="s">
        <v>2</v>
      </c>
      <c r="B11" s="218"/>
      <c r="C11" s="218"/>
      <c r="D11" s="218"/>
      <c r="E11" s="218"/>
      <c r="F11" s="144">
        <v>110000</v>
      </c>
      <c r="G11" s="144">
        <v>110000</v>
      </c>
      <c r="H11" s="144">
        <v>110000</v>
      </c>
    </row>
    <row r="12" spans="1:8" ht="22.5" customHeight="1">
      <c r="A12" s="211" t="s">
        <v>3</v>
      </c>
      <c r="B12" s="212"/>
      <c r="C12" s="212"/>
      <c r="D12" s="212"/>
      <c r="E12" s="212"/>
      <c r="F12" s="144"/>
      <c r="G12" s="144"/>
      <c r="H12" s="144"/>
    </row>
    <row r="13" spans="1:11" ht="25.5" customHeight="1">
      <c r="A13" s="208"/>
      <c r="B13" s="209"/>
      <c r="C13" s="209"/>
      <c r="D13" s="209"/>
      <c r="E13" s="209"/>
      <c r="F13" s="210"/>
      <c r="G13" s="210"/>
      <c r="H13" s="210"/>
      <c r="K13"/>
    </row>
    <row r="14" spans="1:11" ht="27.75" customHeight="1">
      <c r="A14" s="68"/>
      <c r="B14" s="69"/>
      <c r="C14" s="69"/>
      <c r="D14" s="70"/>
      <c r="E14" s="71"/>
      <c r="F14" s="72" t="s">
        <v>358</v>
      </c>
      <c r="G14" s="72" t="s">
        <v>359</v>
      </c>
      <c r="H14" s="73" t="s">
        <v>360</v>
      </c>
      <c r="K14"/>
    </row>
    <row r="15" spans="1:11" ht="22.5" customHeight="1">
      <c r="A15" s="214" t="s">
        <v>4</v>
      </c>
      <c r="B15" s="215"/>
      <c r="C15" s="215"/>
      <c r="D15" s="215"/>
      <c r="E15" s="216"/>
      <c r="F15" s="79"/>
      <c r="G15" s="79"/>
      <c r="H15" s="77"/>
      <c r="K15"/>
    </row>
    <row r="16" spans="1:11" s="60" customFormat="1" ht="25.5" customHeight="1">
      <c r="A16" s="217"/>
      <c r="B16" s="209"/>
      <c r="C16" s="209"/>
      <c r="D16" s="209"/>
      <c r="E16" s="209"/>
      <c r="F16" s="210"/>
      <c r="G16" s="210"/>
      <c r="H16" s="210"/>
      <c r="K16"/>
    </row>
    <row r="17" spans="1:11" s="60" customFormat="1" ht="27.75" customHeight="1">
      <c r="A17" s="68"/>
      <c r="B17" s="69"/>
      <c r="C17" s="69"/>
      <c r="D17" s="70"/>
      <c r="E17" s="71"/>
      <c r="F17" s="72" t="s">
        <v>358</v>
      </c>
      <c r="G17" s="72" t="s">
        <v>359</v>
      </c>
      <c r="H17" s="73" t="s">
        <v>360</v>
      </c>
      <c r="K17"/>
    </row>
    <row r="18" spans="1:11" s="60" customFormat="1" ht="22.5" customHeight="1">
      <c r="A18" s="213" t="s">
        <v>5</v>
      </c>
      <c r="B18" s="212"/>
      <c r="C18" s="212"/>
      <c r="D18" s="212"/>
      <c r="E18" s="212"/>
      <c r="F18" s="76"/>
      <c r="G18" s="76"/>
      <c r="H18" s="76"/>
      <c r="K18"/>
    </row>
    <row r="19" spans="1:11" s="60" customFormat="1" ht="22.5" customHeight="1">
      <c r="A19" s="213" t="s">
        <v>6</v>
      </c>
      <c r="B19" s="212"/>
      <c r="C19" s="212"/>
      <c r="D19" s="212"/>
      <c r="E19" s="212"/>
      <c r="F19" s="76"/>
      <c r="G19" s="76"/>
      <c r="H19" s="76"/>
      <c r="K19"/>
    </row>
    <row r="20" spans="1:11" s="60" customFormat="1" ht="22.5" customHeight="1">
      <c r="A20" s="211" t="s">
        <v>7</v>
      </c>
      <c r="B20" s="212"/>
      <c r="C20" s="212"/>
      <c r="D20" s="212"/>
      <c r="E20" s="212"/>
      <c r="F20" s="76"/>
      <c r="G20" s="76"/>
      <c r="H20" s="76"/>
      <c r="K20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211" t="s">
        <v>8</v>
      </c>
      <c r="B22" s="212"/>
      <c r="C22" s="212"/>
      <c r="D22" s="212"/>
      <c r="E22" s="212"/>
      <c r="F22" s="76">
        <f>SUM(F12,F15,F20)</f>
        <v>0</v>
      </c>
      <c r="G22" s="76"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B15" sqref="B15:F15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208" t="s">
        <v>9</v>
      </c>
      <c r="B1" s="208"/>
      <c r="C1" s="208"/>
      <c r="D1" s="208"/>
      <c r="E1" s="208"/>
      <c r="F1" s="208"/>
      <c r="G1" s="208"/>
      <c r="H1" s="208"/>
    </row>
    <row r="2" spans="1:8" s="1" customFormat="1" ht="13.5" thickBot="1">
      <c r="A2" s="11"/>
      <c r="H2" s="12" t="s">
        <v>10</v>
      </c>
    </row>
    <row r="3" spans="1:8" s="1" customFormat="1" ht="26.25" thickBot="1">
      <c r="A3" s="86" t="s">
        <v>11</v>
      </c>
      <c r="B3" s="225" t="s">
        <v>127</v>
      </c>
      <c r="C3" s="226"/>
      <c r="D3" s="226"/>
      <c r="E3" s="226"/>
      <c r="F3" s="226"/>
      <c r="G3" s="226"/>
      <c r="H3" s="227"/>
    </row>
    <row r="4" spans="1:8" s="1" customFormat="1" ht="90" thickBot="1">
      <c r="A4" s="87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25</v>
      </c>
      <c r="H4" s="15" t="s">
        <v>18</v>
      </c>
    </row>
    <row r="5" spans="1:8" s="1" customFormat="1" ht="13.5" thickBot="1">
      <c r="A5" s="2">
        <v>63</v>
      </c>
      <c r="B5" s="136"/>
      <c r="C5" s="3"/>
      <c r="D5" s="93">
        <v>570630</v>
      </c>
      <c r="E5" s="4"/>
      <c r="F5" s="4"/>
      <c r="G5" s="5"/>
      <c r="H5" s="6"/>
    </row>
    <row r="6" spans="1:8" s="1" customFormat="1" ht="12.75">
      <c r="A6" s="2">
        <v>64</v>
      </c>
      <c r="B6" s="136"/>
      <c r="C6" s="17">
        <v>4500</v>
      </c>
      <c r="D6" s="94"/>
      <c r="E6" s="17"/>
      <c r="F6" s="17"/>
      <c r="G6" s="18"/>
      <c r="H6" s="19"/>
    </row>
    <row r="7" spans="1:8" s="1" customFormat="1" ht="12.75">
      <c r="A7" s="16">
        <v>65</v>
      </c>
      <c r="B7" s="136"/>
      <c r="C7" s="17">
        <v>173200</v>
      </c>
      <c r="D7" s="94">
        <v>535800</v>
      </c>
      <c r="E7" s="17"/>
      <c r="F7" s="17"/>
      <c r="G7" s="18"/>
      <c r="H7" s="19"/>
    </row>
    <row r="8" spans="1:8" s="1" customFormat="1" ht="12.75">
      <c r="A8" s="16">
        <v>66</v>
      </c>
      <c r="B8" s="136"/>
      <c r="C8" s="17">
        <v>35000</v>
      </c>
      <c r="D8" s="94"/>
      <c r="E8" s="17"/>
      <c r="F8" s="17">
        <v>5000</v>
      </c>
      <c r="G8" s="18"/>
      <c r="H8" s="19"/>
    </row>
    <row r="9" spans="1:8" s="1" customFormat="1" ht="12.75">
      <c r="A9" s="16">
        <v>67</v>
      </c>
      <c r="B9" s="136">
        <v>1152826</v>
      </c>
      <c r="C9" s="17"/>
      <c r="D9" s="94">
        <v>269880</v>
      </c>
      <c r="E9" s="17"/>
      <c r="F9" s="17"/>
      <c r="G9" s="18"/>
      <c r="H9" s="19"/>
    </row>
    <row r="10" spans="1:8" s="1" customFormat="1" ht="12.75">
      <c r="A10" s="16">
        <v>68</v>
      </c>
      <c r="B10" s="136"/>
      <c r="C10" s="17"/>
      <c r="D10" s="94">
        <v>5000</v>
      </c>
      <c r="E10" s="17"/>
      <c r="F10" s="17"/>
      <c r="G10" s="18"/>
      <c r="H10" s="19"/>
    </row>
    <row r="11" spans="1:8" s="1" customFormat="1" ht="12.75">
      <c r="A11" s="16">
        <v>72</v>
      </c>
      <c r="B11" s="136"/>
      <c r="C11" s="17"/>
      <c r="D11" s="94">
        <v>1200</v>
      </c>
      <c r="E11" s="17"/>
      <c r="F11" s="17"/>
      <c r="G11" s="18"/>
      <c r="H11" s="19"/>
    </row>
    <row r="12" spans="1:8" s="1" customFormat="1" ht="12.75">
      <c r="A12" s="16">
        <v>92</v>
      </c>
      <c r="B12" s="136"/>
      <c r="C12" s="17"/>
      <c r="D12" s="94"/>
      <c r="E12" s="17"/>
      <c r="F12" s="17"/>
      <c r="G12" s="18"/>
      <c r="H12" s="19"/>
    </row>
    <row r="13" spans="1:10" s="1" customFormat="1" ht="12.75">
      <c r="A13" s="16"/>
      <c r="B13" s="136"/>
      <c r="C13" s="17"/>
      <c r="D13" s="94"/>
      <c r="E13" s="17"/>
      <c r="F13" s="17"/>
      <c r="G13" s="18"/>
      <c r="H13" s="19"/>
      <c r="J13" s="98"/>
    </row>
    <row r="14" spans="1:8" s="1" customFormat="1" ht="13.5" thickBot="1">
      <c r="A14" s="92"/>
      <c r="B14" s="137"/>
      <c r="C14" s="22"/>
      <c r="D14" s="95"/>
      <c r="E14" s="22"/>
      <c r="F14" s="22"/>
      <c r="G14" s="23"/>
      <c r="H14" s="24"/>
    </row>
    <row r="15" spans="1:8" s="1" customFormat="1" ht="30" customHeight="1" thickBot="1">
      <c r="A15" s="25" t="s">
        <v>19</v>
      </c>
      <c r="B15" s="138">
        <f>SUM(B5:B14)</f>
        <v>1152826</v>
      </c>
      <c r="C15" s="26">
        <f>SUM(C5:C14)</f>
        <v>212700</v>
      </c>
      <c r="D15" s="96">
        <f>SUM(D5:D14)</f>
        <v>1382510</v>
      </c>
      <c r="E15" s="26">
        <v>0</v>
      </c>
      <c r="F15" s="27">
        <f>SUM(F5:F14)</f>
        <v>5000</v>
      </c>
      <c r="G15" s="26"/>
      <c r="H15" s="28">
        <v>0</v>
      </c>
    </row>
    <row r="16" spans="1:8" s="1" customFormat="1" ht="28.5" customHeight="1" thickBot="1">
      <c r="A16" s="25" t="s">
        <v>128</v>
      </c>
      <c r="B16" s="222">
        <f>B15+C15+D15+E15+F15+G15+H15</f>
        <v>2753036</v>
      </c>
      <c r="C16" s="223"/>
      <c r="D16" s="223"/>
      <c r="E16" s="223"/>
      <c r="F16" s="223"/>
      <c r="G16" s="223"/>
      <c r="H16" s="224"/>
    </row>
    <row r="17" spans="1:8" ht="13.5" thickBot="1">
      <c r="A17" s="9"/>
      <c r="B17" s="97"/>
      <c r="C17" s="9"/>
      <c r="D17" s="10"/>
      <c r="E17" s="29"/>
      <c r="H17" s="12"/>
    </row>
    <row r="18" spans="1:8" ht="24" customHeight="1" thickBot="1">
      <c r="A18" s="88" t="s">
        <v>11</v>
      </c>
      <c r="B18" s="225" t="s">
        <v>344</v>
      </c>
      <c r="C18" s="226"/>
      <c r="D18" s="226"/>
      <c r="E18" s="226"/>
      <c r="F18" s="226"/>
      <c r="G18" s="226"/>
      <c r="H18" s="227"/>
    </row>
    <row r="19" spans="1:8" ht="90" thickBot="1">
      <c r="A19" s="89" t="s">
        <v>12</v>
      </c>
      <c r="B19" s="13" t="s">
        <v>13</v>
      </c>
      <c r="C19" s="14" t="s">
        <v>14</v>
      </c>
      <c r="D19" s="14" t="s">
        <v>15</v>
      </c>
      <c r="E19" s="14" t="s">
        <v>16</v>
      </c>
      <c r="F19" s="14" t="s">
        <v>17</v>
      </c>
      <c r="G19" s="14" t="s">
        <v>25</v>
      </c>
      <c r="H19" s="15" t="s">
        <v>18</v>
      </c>
    </row>
    <row r="20" spans="1:8" ht="13.5" thickBot="1">
      <c r="A20" s="2">
        <v>63</v>
      </c>
      <c r="B20" s="139"/>
      <c r="C20" s="3"/>
      <c r="D20" s="93">
        <v>570630</v>
      </c>
      <c r="E20" s="4"/>
      <c r="F20" s="4"/>
      <c r="G20" s="5"/>
      <c r="H20" s="6"/>
    </row>
    <row r="21" spans="1:8" ht="12.75">
      <c r="A21" s="2">
        <v>64</v>
      </c>
      <c r="B21" s="136"/>
      <c r="C21" s="17">
        <v>4500</v>
      </c>
      <c r="D21" s="94"/>
      <c r="E21" s="17"/>
      <c r="F21" s="17"/>
      <c r="G21" s="18"/>
      <c r="H21" s="19"/>
    </row>
    <row r="22" spans="1:8" ht="12.75">
      <c r="A22" s="16">
        <v>65</v>
      </c>
      <c r="B22" s="136"/>
      <c r="C22" s="17">
        <v>173200</v>
      </c>
      <c r="D22" s="94">
        <v>535800</v>
      </c>
      <c r="E22" s="17"/>
      <c r="F22" s="17"/>
      <c r="G22" s="18"/>
      <c r="H22" s="19"/>
    </row>
    <row r="23" spans="1:8" ht="12.75">
      <c r="A23" s="16">
        <v>66</v>
      </c>
      <c r="B23" s="136"/>
      <c r="C23" s="17">
        <v>35000</v>
      </c>
      <c r="D23" s="94"/>
      <c r="E23" s="17"/>
      <c r="F23" s="17">
        <v>5000</v>
      </c>
      <c r="G23" s="18"/>
      <c r="H23" s="19"/>
    </row>
    <row r="24" spans="1:8" ht="12.75">
      <c r="A24" s="16">
        <v>67</v>
      </c>
      <c r="B24" s="136">
        <v>1152826</v>
      </c>
      <c r="C24" s="17"/>
      <c r="D24" s="94">
        <v>269880</v>
      </c>
      <c r="E24" s="17"/>
      <c r="F24" s="17"/>
      <c r="G24" s="18"/>
      <c r="H24" s="19"/>
    </row>
    <row r="25" spans="1:8" ht="12.75">
      <c r="A25" s="16">
        <v>68</v>
      </c>
      <c r="B25" s="136"/>
      <c r="C25" s="17"/>
      <c r="D25" s="94">
        <v>5000</v>
      </c>
      <c r="E25" s="17"/>
      <c r="F25" s="17"/>
      <c r="G25" s="18"/>
      <c r="H25" s="19"/>
    </row>
    <row r="26" spans="1:8" ht="12.75">
      <c r="A26" s="16">
        <v>72</v>
      </c>
      <c r="B26" s="136"/>
      <c r="C26" s="17"/>
      <c r="D26" s="94">
        <v>1200</v>
      </c>
      <c r="E26" s="17"/>
      <c r="F26" s="17"/>
      <c r="G26" s="18"/>
      <c r="H26" s="19"/>
    </row>
    <row r="27" spans="1:8" ht="12.75">
      <c r="A27" s="16">
        <v>92</v>
      </c>
      <c r="B27" s="136"/>
      <c r="C27" s="17"/>
      <c r="D27" s="94"/>
      <c r="E27" s="17"/>
      <c r="F27" s="17"/>
      <c r="G27" s="18"/>
      <c r="H27" s="19"/>
    </row>
    <row r="28" spans="1:8" ht="12.75">
      <c r="A28" s="20"/>
      <c r="B28" s="136"/>
      <c r="C28" s="17"/>
      <c r="D28" s="94"/>
      <c r="E28" s="17"/>
      <c r="F28" s="17"/>
      <c r="G28" s="18"/>
      <c r="H28" s="19"/>
    </row>
    <row r="29" spans="1:8" ht="13.5" thickBot="1">
      <c r="A29" s="21"/>
      <c r="B29" s="137"/>
      <c r="C29" s="22"/>
      <c r="D29" s="95"/>
      <c r="E29" s="22"/>
      <c r="F29" s="22"/>
      <c r="G29" s="23"/>
      <c r="H29" s="24"/>
    </row>
    <row r="30" spans="1:8" s="1" customFormat="1" ht="30" customHeight="1" thickBot="1">
      <c r="A30" s="25" t="s">
        <v>19</v>
      </c>
      <c r="B30" s="138">
        <f>SUM(B20:B29)</f>
        <v>1152826</v>
      </c>
      <c r="C30" s="26">
        <f>SUM(C20:C29)</f>
        <v>212700</v>
      </c>
      <c r="D30" s="96">
        <f>SUM(D20:D29)</f>
        <v>1382510</v>
      </c>
      <c r="E30" s="26">
        <v>0</v>
      </c>
      <c r="F30" s="27">
        <f>SUM(F20:F29)</f>
        <v>5000</v>
      </c>
      <c r="G30" s="26"/>
      <c r="H30" s="28">
        <v>0</v>
      </c>
    </row>
    <row r="31" spans="1:8" s="1" customFormat="1" ht="28.5" customHeight="1" thickBot="1">
      <c r="A31" s="25" t="s">
        <v>370</v>
      </c>
      <c r="B31" s="222">
        <f>B30+C30+D30+E30+F30+G30+H30</f>
        <v>2753036</v>
      </c>
      <c r="C31" s="223"/>
      <c r="D31" s="223"/>
      <c r="E31" s="223"/>
      <c r="F31" s="223"/>
      <c r="G31" s="223"/>
      <c r="H31" s="224"/>
    </row>
    <row r="32" spans="4:5" ht="13.5" thickBot="1">
      <c r="D32" s="31"/>
      <c r="E32" s="32"/>
    </row>
    <row r="33" spans="1:8" ht="26.25" thickBot="1">
      <c r="A33" s="88" t="s">
        <v>11</v>
      </c>
      <c r="B33" s="225" t="s">
        <v>357</v>
      </c>
      <c r="C33" s="226"/>
      <c r="D33" s="226"/>
      <c r="E33" s="226"/>
      <c r="F33" s="226"/>
      <c r="G33" s="226"/>
      <c r="H33" s="227"/>
    </row>
    <row r="34" spans="1:8" ht="90" thickBot="1">
      <c r="A34" s="89" t="s">
        <v>12</v>
      </c>
      <c r="B34" s="13" t="s">
        <v>13</v>
      </c>
      <c r="C34" s="14" t="s">
        <v>14</v>
      </c>
      <c r="D34" s="14" t="s">
        <v>15</v>
      </c>
      <c r="E34" s="14" t="s">
        <v>16</v>
      </c>
      <c r="F34" s="14" t="s">
        <v>17</v>
      </c>
      <c r="G34" s="14" t="s">
        <v>25</v>
      </c>
      <c r="H34" s="15" t="s">
        <v>18</v>
      </c>
    </row>
    <row r="35" spans="1:8" ht="12.75">
      <c r="A35" s="2">
        <v>63</v>
      </c>
      <c r="B35" s="99"/>
      <c r="C35" s="100"/>
      <c r="D35" s="93">
        <v>570630</v>
      </c>
      <c r="E35" s="101"/>
      <c r="F35" s="101"/>
      <c r="G35" s="102"/>
      <c r="H35" s="103"/>
    </row>
    <row r="36" spans="1:8" ht="12.75">
      <c r="A36" s="16">
        <v>64</v>
      </c>
      <c r="B36" s="140"/>
      <c r="C36" s="94">
        <v>4500</v>
      </c>
      <c r="D36" s="94"/>
      <c r="E36" s="94"/>
      <c r="F36" s="94"/>
      <c r="G36" s="104"/>
      <c r="H36" s="105"/>
    </row>
    <row r="37" spans="1:8" ht="12.75">
      <c r="A37" s="16">
        <v>65</v>
      </c>
      <c r="B37" s="140"/>
      <c r="C37" s="94">
        <v>173200</v>
      </c>
      <c r="D37" s="94">
        <v>535800</v>
      </c>
      <c r="E37" s="94"/>
      <c r="F37" s="94"/>
      <c r="G37" s="104"/>
      <c r="H37" s="105"/>
    </row>
    <row r="38" spans="1:8" ht="12.75">
      <c r="A38" s="16">
        <v>66</v>
      </c>
      <c r="B38" s="140"/>
      <c r="C38" s="94">
        <v>35000</v>
      </c>
      <c r="D38" s="94"/>
      <c r="E38" s="94"/>
      <c r="F38" s="94">
        <v>5000</v>
      </c>
      <c r="G38" s="104"/>
      <c r="H38" s="105"/>
    </row>
    <row r="39" spans="1:8" ht="12.75">
      <c r="A39" s="16">
        <v>67</v>
      </c>
      <c r="B39" s="140">
        <v>1152826</v>
      </c>
      <c r="C39" s="94"/>
      <c r="D39" s="94">
        <v>269880</v>
      </c>
      <c r="E39" s="94"/>
      <c r="F39" s="94"/>
      <c r="G39" s="104"/>
      <c r="H39" s="105"/>
    </row>
    <row r="40" spans="1:8" ht="12.75">
      <c r="A40" s="16">
        <v>68</v>
      </c>
      <c r="B40" s="140"/>
      <c r="C40" s="94"/>
      <c r="D40" s="94">
        <v>5000</v>
      </c>
      <c r="E40" s="94"/>
      <c r="F40" s="94"/>
      <c r="G40" s="104"/>
      <c r="H40" s="105"/>
    </row>
    <row r="41" spans="1:8" ht="13.5" customHeight="1">
      <c r="A41" s="16">
        <v>72</v>
      </c>
      <c r="B41" s="140"/>
      <c r="C41" s="94"/>
      <c r="D41" s="94">
        <v>1200</v>
      </c>
      <c r="E41" s="94"/>
      <c r="F41" s="94"/>
      <c r="G41" s="104"/>
      <c r="H41" s="105"/>
    </row>
    <row r="42" spans="1:8" ht="13.5" customHeight="1">
      <c r="A42" s="16">
        <v>92</v>
      </c>
      <c r="B42" s="140"/>
      <c r="C42" s="94"/>
      <c r="D42" s="94"/>
      <c r="E42" s="94"/>
      <c r="F42" s="94"/>
      <c r="G42" s="104"/>
      <c r="H42" s="105"/>
    </row>
    <row r="43" spans="1:8" ht="13.5" customHeight="1">
      <c r="A43" s="20"/>
      <c r="B43" s="140"/>
      <c r="C43" s="94"/>
      <c r="D43" s="94"/>
      <c r="E43" s="94"/>
      <c r="F43" s="94"/>
      <c r="G43" s="104"/>
      <c r="H43" s="105"/>
    </row>
    <row r="44" spans="1:8" ht="5.25" customHeight="1" thickBot="1">
      <c r="A44" s="21"/>
      <c r="B44" s="141"/>
      <c r="C44" s="95"/>
      <c r="D44" s="95"/>
      <c r="E44" s="95"/>
      <c r="F44" s="95"/>
      <c r="G44" s="106"/>
      <c r="H44" s="107"/>
    </row>
    <row r="45" spans="1:8" s="1" customFormat="1" ht="30" customHeight="1" thickBot="1">
      <c r="A45" s="25" t="s">
        <v>19</v>
      </c>
      <c r="B45" s="142">
        <f>SUM(B35:B44)</f>
        <v>1152826</v>
      </c>
      <c r="C45" s="108">
        <f>SUM(C35:C44)</f>
        <v>212700</v>
      </c>
      <c r="D45" s="96">
        <f>SUM(D35:D44)</f>
        <v>1382510</v>
      </c>
      <c r="E45" s="108">
        <v>0</v>
      </c>
      <c r="F45" s="96">
        <f>SUM(F35:F44)</f>
        <v>5000</v>
      </c>
      <c r="G45" s="108">
        <f>SUM(G35:G44)</f>
        <v>0</v>
      </c>
      <c r="H45" s="109">
        <v>0</v>
      </c>
    </row>
    <row r="46" spans="1:8" s="1" customFormat="1" ht="28.5" customHeight="1" thickBot="1">
      <c r="A46" s="25" t="s">
        <v>371</v>
      </c>
      <c r="B46" s="230">
        <f>B45+C45+D45+E45+F45+G45+H45</f>
        <v>2753036</v>
      </c>
      <c r="C46" s="231"/>
      <c r="D46" s="231"/>
      <c r="E46" s="231"/>
      <c r="F46" s="231"/>
      <c r="G46" s="231"/>
      <c r="H46" s="232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4:5" ht="13.5" customHeight="1">
      <c r="D51" s="31"/>
      <c r="E51" s="32"/>
    </row>
    <row r="52" spans="3:5" ht="28.5" customHeight="1">
      <c r="C52" s="33"/>
      <c r="D52" s="31"/>
      <c r="E52" s="41"/>
    </row>
    <row r="53" spans="3:5" ht="13.5" customHeight="1">
      <c r="C53" s="33"/>
      <c r="D53" s="31"/>
      <c r="E53" s="36"/>
    </row>
    <row r="54" spans="4:5" ht="13.5" customHeight="1">
      <c r="D54" s="31"/>
      <c r="E54" s="32"/>
    </row>
    <row r="55" spans="4:5" ht="13.5" customHeight="1">
      <c r="D55" s="31"/>
      <c r="E55" s="40"/>
    </row>
    <row r="56" spans="4:5" ht="13.5" customHeight="1">
      <c r="D56" s="31"/>
      <c r="E56" s="32"/>
    </row>
    <row r="57" spans="4:5" ht="22.5" customHeight="1">
      <c r="D57" s="31"/>
      <c r="E57" s="42"/>
    </row>
    <row r="58" spans="4:5" ht="13.5" customHeight="1">
      <c r="D58" s="37"/>
      <c r="E58" s="38"/>
    </row>
    <row r="59" spans="2:5" ht="13.5" customHeight="1">
      <c r="B59" s="33"/>
      <c r="D59" s="37"/>
      <c r="E59" s="43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9"/>
      <c r="C131" s="9"/>
      <c r="D131" s="9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228"/>
      <c r="B158" s="229"/>
      <c r="C158" s="229"/>
      <c r="D158" s="229"/>
      <c r="E158" s="229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8"/>
    </row>
    <row r="162" spans="1:5" ht="12.75">
      <c r="A162" s="33"/>
      <c r="B162" s="33"/>
      <c r="C162" s="33"/>
      <c r="D162" s="63"/>
      <c r="E162" s="8"/>
    </row>
    <row r="163" spans="1:5" ht="17.25" customHeight="1">
      <c r="A163" s="33"/>
      <c r="B163" s="33"/>
      <c r="C163" s="33"/>
      <c r="D163" s="63"/>
      <c r="E163" s="8"/>
    </row>
    <row r="164" spans="1:5" ht="13.5" customHeight="1">
      <c r="A164" s="33"/>
      <c r="B164" s="33"/>
      <c r="C164" s="33"/>
      <c r="D164" s="63"/>
      <c r="E164" s="8"/>
    </row>
    <row r="165" spans="1:5" ht="12.75">
      <c r="A165" s="33"/>
      <c r="B165" s="33"/>
      <c r="C165" s="33"/>
      <c r="D165" s="63"/>
      <c r="E165" s="8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8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8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8">
    <mergeCell ref="A1:H1"/>
    <mergeCell ref="B16:H16"/>
    <mergeCell ref="B18:H18"/>
    <mergeCell ref="B31:H31"/>
    <mergeCell ref="B33:H33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03">
      <selection activeCell="D133" sqref="D133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7109375" style="0" customWidth="1"/>
    <col min="4" max="4" width="12.421875" style="0" customWidth="1"/>
    <col min="5" max="5" width="10.57421875" style="0" customWidth="1"/>
    <col min="6" max="6" width="12.00390625" style="201" customWidth="1"/>
    <col min="7" max="7" width="12.00390625" style="0" customWidth="1"/>
    <col min="8" max="8" width="8.57421875" style="0" customWidth="1"/>
    <col min="9" max="9" width="13.8515625" style="0" customWidth="1"/>
    <col min="10" max="10" width="9.57421875" style="0" customWidth="1"/>
    <col min="11" max="12" width="11.7109375" style="0" customWidth="1"/>
    <col min="13" max="13" width="13.421875" style="0" bestFit="1" customWidth="1"/>
    <col min="15" max="15" width="12.00390625" style="0" bestFit="1" customWidth="1"/>
  </cols>
  <sheetData>
    <row r="1" spans="1:2" ht="12.75">
      <c r="A1" s="112" t="s">
        <v>362</v>
      </c>
      <c r="B1" s="112"/>
    </row>
    <row r="2" spans="1:2" ht="13.5" thickBot="1">
      <c r="A2" s="112" t="s">
        <v>363</v>
      </c>
      <c r="B2" s="112"/>
    </row>
    <row r="3" spans="1:16" ht="85.5" customHeight="1" thickBot="1">
      <c r="A3" s="110"/>
      <c r="B3" s="111" t="s">
        <v>26</v>
      </c>
      <c r="C3" s="121" t="s">
        <v>367</v>
      </c>
      <c r="D3" s="122" t="s">
        <v>27</v>
      </c>
      <c r="E3" s="122" t="s">
        <v>14</v>
      </c>
      <c r="F3" s="202" t="s">
        <v>15</v>
      </c>
      <c r="G3" s="111" t="s">
        <v>16</v>
      </c>
      <c r="H3" s="111" t="s">
        <v>20</v>
      </c>
      <c r="I3" s="114" t="s">
        <v>28</v>
      </c>
      <c r="J3" s="119" t="s">
        <v>18</v>
      </c>
      <c r="K3" s="122" t="s">
        <v>368</v>
      </c>
      <c r="L3" s="127" t="s">
        <v>369</v>
      </c>
      <c r="P3" s="113"/>
    </row>
    <row r="4" spans="1:15" s="131" customFormat="1" ht="15" customHeight="1">
      <c r="A4" s="128"/>
      <c r="B4" s="129" t="s">
        <v>29</v>
      </c>
      <c r="C4" s="123">
        <f>C5+C14+C105+C106</f>
        <v>2753036</v>
      </c>
      <c r="D4" s="123">
        <f>D14+D105</f>
        <v>1152826</v>
      </c>
      <c r="E4" s="123">
        <f>E14+E106</f>
        <v>212700</v>
      </c>
      <c r="F4" s="203">
        <f>F5+F14+F106</f>
        <v>1387510</v>
      </c>
      <c r="G4" s="123"/>
      <c r="H4" s="123">
        <v>5000</v>
      </c>
      <c r="I4" s="123"/>
      <c r="J4" s="123"/>
      <c r="K4" s="123">
        <v>2753063</v>
      </c>
      <c r="L4" s="123">
        <v>2753036</v>
      </c>
      <c r="M4" s="130"/>
      <c r="O4" s="130"/>
    </row>
    <row r="5" spans="1:13" s="131" customFormat="1" ht="10.5">
      <c r="A5" s="132"/>
      <c r="B5" s="133" t="s">
        <v>30</v>
      </c>
      <c r="C5" s="123">
        <v>469290</v>
      </c>
      <c r="D5" s="134"/>
      <c r="E5" s="134"/>
      <c r="F5" s="204">
        <f>F6+F7+F8+F9+F10+F11+F12+F13</f>
        <v>469290</v>
      </c>
      <c r="G5" s="134"/>
      <c r="H5" s="132"/>
      <c r="I5" s="132"/>
      <c r="J5" s="134"/>
      <c r="K5" s="134">
        <v>469290</v>
      </c>
      <c r="L5" s="134">
        <v>469290</v>
      </c>
      <c r="M5" s="130"/>
    </row>
    <row r="6" spans="1:13" s="118" customFormat="1" ht="15" customHeight="1">
      <c r="A6" s="116">
        <v>31111</v>
      </c>
      <c r="B6" s="126" t="s">
        <v>31</v>
      </c>
      <c r="C6" s="123">
        <v>380000</v>
      </c>
      <c r="D6" s="116"/>
      <c r="E6" s="116"/>
      <c r="F6" s="205">
        <v>380000</v>
      </c>
      <c r="G6" s="116"/>
      <c r="H6" s="116"/>
      <c r="I6" s="116"/>
      <c r="J6" s="117"/>
      <c r="K6" s="116"/>
      <c r="L6" s="116"/>
      <c r="M6" s="125"/>
    </row>
    <row r="7" spans="1:12" s="118" customFormat="1" ht="15" customHeight="1">
      <c r="A7" s="116">
        <v>31212</v>
      </c>
      <c r="B7" s="126" t="s">
        <v>342</v>
      </c>
      <c r="C7" s="123">
        <v>0</v>
      </c>
      <c r="D7" s="116"/>
      <c r="E7" s="116"/>
      <c r="F7" s="205"/>
      <c r="G7" s="116"/>
      <c r="H7" s="116"/>
      <c r="I7" s="116"/>
      <c r="J7" s="117"/>
      <c r="K7" s="116"/>
      <c r="L7" s="116"/>
    </row>
    <row r="8" spans="1:12" s="118" customFormat="1" ht="15" customHeight="1">
      <c r="A8" s="116">
        <v>31215</v>
      </c>
      <c r="B8" s="126" t="s">
        <v>343</v>
      </c>
      <c r="C8" s="123">
        <v>2000</v>
      </c>
      <c r="D8" s="116"/>
      <c r="E8" s="116"/>
      <c r="F8" s="205">
        <v>2000</v>
      </c>
      <c r="G8" s="116"/>
      <c r="H8" s="116"/>
      <c r="I8" s="116"/>
      <c r="J8" s="117"/>
      <c r="K8" s="116"/>
      <c r="L8" s="116"/>
    </row>
    <row r="9" spans="1:12" s="118" customFormat="1" ht="15" customHeight="1">
      <c r="A9" s="116">
        <v>31216</v>
      </c>
      <c r="B9" s="126" t="s">
        <v>269</v>
      </c>
      <c r="C9" s="123">
        <v>8750</v>
      </c>
      <c r="D9" s="116"/>
      <c r="E9" s="116"/>
      <c r="F9" s="205">
        <v>8750</v>
      </c>
      <c r="G9" s="116"/>
      <c r="H9" s="116"/>
      <c r="I9" s="116"/>
      <c r="J9" s="117"/>
      <c r="K9" s="116"/>
      <c r="L9" s="116"/>
    </row>
    <row r="10" spans="1:12" s="118" customFormat="1" ht="16.5" customHeight="1">
      <c r="A10" s="116">
        <v>31219</v>
      </c>
      <c r="B10" s="126" t="s">
        <v>270</v>
      </c>
      <c r="C10" s="123">
        <v>11250</v>
      </c>
      <c r="D10" s="116"/>
      <c r="E10" s="117"/>
      <c r="F10" s="205">
        <v>11250</v>
      </c>
      <c r="G10" s="116"/>
      <c r="H10" s="116"/>
      <c r="I10" s="116"/>
      <c r="J10" s="117"/>
      <c r="K10" s="116"/>
      <c r="L10" s="116"/>
    </row>
    <row r="11" spans="1:12" s="118" customFormat="1" ht="13.5" customHeight="1">
      <c r="A11" s="116">
        <v>31321</v>
      </c>
      <c r="B11" s="126" t="s">
        <v>32</v>
      </c>
      <c r="C11" s="123">
        <v>58700</v>
      </c>
      <c r="D11" s="116"/>
      <c r="E11" s="117"/>
      <c r="F11" s="205">
        <v>58700</v>
      </c>
      <c r="G11" s="116"/>
      <c r="H11" s="116"/>
      <c r="I11" s="116"/>
      <c r="J11" s="117"/>
      <c r="K11" s="116"/>
      <c r="L11" s="116"/>
    </row>
    <row r="12" spans="1:12" s="118" customFormat="1" ht="14.25" customHeight="1">
      <c r="A12" s="116">
        <v>31322</v>
      </c>
      <c r="B12" s="126" t="s">
        <v>33</v>
      </c>
      <c r="C12" s="123">
        <v>1960</v>
      </c>
      <c r="D12" s="116"/>
      <c r="E12" s="117"/>
      <c r="F12" s="205">
        <v>1960</v>
      </c>
      <c r="G12" s="116"/>
      <c r="H12" s="116"/>
      <c r="I12" s="116"/>
      <c r="J12" s="117"/>
      <c r="K12" s="116"/>
      <c r="L12" s="116"/>
    </row>
    <row r="13" spans="1:12" s="118" customFormat="1" ht="21.75" customHeight="1">
      <c r="A13" s="116">
        <v>31332</v>
      </c>
      <c r="B13" s="126" t="s">
        <v>91</v>
      </c>
      <c r="C13" s="123">
        <v>6630</v>
      </c>
      <c r="D13" s="116"/>
      <c r="E13" s="117"/>
      <c r="F13" s="205">
        <v>6630</v>
      </c>
      <c r="G13" s="116"/>
      <c r="H13" s="116"/>
      <c r="I13" s="116"/>
      <c r="J13" s="117"/>
      <c r="K13" s="116"/>
      <c r="L13" s="116"/>
    </row>
    <row r="14" spans="1:13" s="131" customFormat="1" ht="15" customHeight="1">
      <c r="A14" s="132"/>
      <c r="B14" s="133" t="s">
        <v>34</v>
      </c>
      <c r="C14" s="123">
        <f>C102+C100+C98+C96+C94+C89+C82+C80+C75+C71+C67+C61+C58+C54+C49+C47+C44+C40+C36+C33+C31+C25+C22+C20</f>
        <v>2162246</v>
      </c>
      <c r="D14" s="134">
        <f>D20+D25+D31+D33+D40+D44+D47+D49+D54+D58+D61+D67+D71+D75+D80+D82+D89+D94+D96+D98+D100+D102</f>
        <v>1141326</v>
      </c>
      <c r="E14" s="134">
        <v>111700</v>
      </c>
      <c r="F14" s="204">
        <f>F20+F22+F25+F31+F36+F40+F44+F47+F49+F54+F67+F71+F75+F80+F89+F102</f>
        <v>909220</v>
      </c>
      <c r="G14" s="132"/>
      <c r="H14" s="134"/>
      <c r="I14" s="134"/>
      <c r="J14" s="134"/>
      <c r="K14" s="134"/>
      <c r="L14" s="134"/>
      <c r="M14" s="130"/>
    </row>
    <row r="15" spans="1:12" s="118" customFormat="1" ht="13.5" customHeight="1">
      <c r="A15" s="116">
        <v>32111</v>
      </c>
      <c r="B15" s="126" t="s">
        <v>35</v>
      </c>
      <c r="C15" s="123">
        <f>D15+E15+F15</f>
        <v>52210</v>
      </c>
      <c r="D15" s="117">
        <v>30000</v>
      </c>
      <c r="E15" s="117">
        <v>5000</v>
      </c>
      <c r="F15" s="205">
        <v>17210</v>
      </c>
      <c r="G15" s="117"/>
      <c r="H15" s="116"/>
      <c r="I15" s="116"/>
      <c r="J15" s="116"/>
      <c r="K15" s="116"/>
      <c r="L15" s="116"/>
    </row>
    <row r="16" spans="1:12" s="118" customFormat="1" ht="13.5" customHeight="1">
      <c r="A16" s="116">
        <v>32113</v>
      </c>
      <c r="B16" s="126" t="s">
        <v>36</v>
      </c>
      <c r="C16" s="123">
        <f aca="true" t="shared" si="0" ref="C16:C80">D16+E16+F16</f>
        <v>10000</v>
      </c>
      <c r="D16" s="117">
        <v>9000</v>
      </c>
      <c r="E16" s="117">
        <v>1000</v>
      </c>
      <c r="F16" s="205"/>
      <c r="G16" s="116"/>
      <c r="H16" s="116"/>
      <c r="I16" s="116"/>
      <c r="J16" s="116"/>
      <c r="K16" s="116"/>
      <c r="L16" s="116"/>
    </row>
    <row r="17" spans="1:12" s="118" customFormat="1" ht="16.5" customHeight="1">
      <c r="A17" s="116">
        <v>32115</v>
      </c>
      <c r="B17" s="126" t="s">
        <v>37</v>
      </c>
      <c r="C17" s="123">
        <f t="shared" si="0"/>
        <v>3000</v>
      </c>
      <c r="D17" s="117">
        <v>3000</v>
      </c>
      <c r="E17" s="117"/>
      <c r="F17" s="205"/>
      <c r="G17" s="116"/>
      <c r="H17" s="116"/>
      <c r="I17" s="116"/>
      <c r="J17" s="116"/>
      <c r="K17" s="116"/>
      <c r="L17" s="116"/>
    </row>
    <row r="18" spans="1:12" s="118" customFormat="1" ht="24.75" customHeight="1">
      <c r="A18" s="116">
        <v>32116</v>
      </c>
      <c r="B18" s="126" t="s">
        <v>338</v>
      </c>
      <c r="C18" s="123">
        <f t="shared" si="0"/>
        <v>0</v>
      </c>
      <c r="D18" s="117"/>
      <c r="E18" s="117"/>
      <c r="F18" s="205"/>
      <c r="G18" s="116"/>
      <c r="H18" s="116"/>
      <c r="I18" s="116"/>
      <c r="J18" s="116"/>
      <c r="K18" s="116"/>
      <c r="L18" s="116"/>
    </row>
    <row r="19" spans="1:12" s="118" customFormat="1" ht="14.25" customHeight="1">
      <c r="A19" s="116">
        <v>32119</v>
      </c>
      <c r="B19" s="126" t="s">
        <v>38</v>
      </c>
      <c r="C19" s="123">
        <f t="shared" si="0"/>
        <v>1000</v>
      </c>
      <c r="D19" s="117">
        <v>1000</v>
      </c>
      <c r="E19" s="117"/>
      <c r="F19" s="205"/>
      <c r="G19" s="116"/>
      <c r="H19" s="116"/>
      <c r="I19" s="116"/>
      <c r="J19" s="116"/>
      <c r="K19" s="116"/>
      <c r="L19" s="116"/>
    </row>
    <row r="20" spans="1:12" s="131" customFormat="1" ht="16.5" customHeight="1">
      <c r="A20" s="135">
        <v>3211</v>
      </c>
      <c r="B20" s="133" t="s">
        <v>39</v>
      </c>
      <c r="C20" s="123">
        <f t="shared" si="0"/>
        <v>66210</v>
      </c>
      <c r="D20" s="199">
        <f>SUM(D15:D19)</f>
        <v>43000</v>
      </c>
      <c r="E20" s="134">
        <f>SUM(E15:E19)</f>
        <v>6000</v>
      </c>
      <c r="F20" s="204">
        <f>SUM(F15:F19)</f>
        <v>17210</v>
      </c>
      <c r="G20" s="134"/>
      <c r="H20" s="132"/>
      <c r="I20" s="132"/>
      <c r="J20" s="132"/>
      <c r="K20" s="132"/>
      <c r="L20" s="132"/>
    </row>
    <row r="21" spans="1:12" s="118" customFormat="1" ht="21.75" customHeight="1">
      <c r="A21" s="116">
        <v>32121</v>
      </c>
      <c r="B21" s="126" t="s">
        <v>40</v>
      </c>
      <c r="C21" s="123">
        <f>D21+E21+F21</f>
        <v>8010</v>
      </c>
      <c r="D21" s="116"/>
      <c r="E21" s="117"/>
      <c r="F21" s="205">
        <v>8010</v>
      </c>
      <c r="G21" s="116"/>
      <c r="H21" s="116"/>
      <c r="I21" s="116"/>
      <c r="J21" s="117"/>
      <c r="K21" s="116"/>
      <c r="L21" s="116"/>
    </row>
    <row r="22" spans="1:12" s="131" customFormat="1" ht="23.25" customHeight="1">
      <c r="A22" s="135">
        <v>3212</v>
      </c>
      <c r="B22" s="133" t="s">
        <v>41</v>
      </c>
      <c r="C22" s="123">
        <f t="shared" si="0"/>
        <v>8010</v>
      </c>
      <c r="D22" s="132"/>
      <c r="E22" s="134"/>
      <c r="F22" s="204">
        <f>SUM(F21)</f>
        <v>8010</v>
      </c>
      <c r="G22" s="132"/>
      <c r="H22" s="132"/>
      <c r="I22" s="132"/>
      <c r="J22" s="134"/>
      <c r="K22" s="132"/>
      <c r="L22" s="132"/>
    </row>
    <row r="23" spans="1:12" s="118" customFormat="1" ht="15.75" customHeight="1">
      <c r="A23" s="116">
        <v>32131</v>
      </c>
      <c r="B23" s="126" t="s">
        <v>125</v>
      </c>
      <c r="C23" s="123">
        <f t="shared" si="0"/>
        <v>9000</v>
      </c>
      <c r="D23" s="117">
        <v>8000</v>
      </c>
      <c r="E23" s="117">
        <v>1000</v>
      </c>
      <c r="F23" s="205"/>
      <c r="G23" s="116"/>
      <c r="H23" s="116"/>
      <c r="I23" s="116"/>
      <c r="J23" s="117"/>
      <c r="K23" s="116"/>
      <c r="L23" s="116"/>
    </row>
    <row r="24" spans="1:12" s="118" customFormat="1" ht="15.75" customHeight="1">
      <c r="A24" s="116">
        <v>32132</v>
      </c>
      <c r="B24" s="126" t="s">
        <v>340</v>
      </c>
      <c r="C24" s="123">
        <v>500</v>
      </c>
      <c r="D24" s="117">
        <v>500</v>
      </c>
      <c r="E24" s="117"/>
      <c r="F24" s="205"/>
      <c r="G24" s="116"/>
      <c r="H24" s="116"/>
      <c r="I24" s="116"/>
      <c r="J24" s="117"/>
      <c r="K24" s="116"/>
      <c r="L24" s="116"/>
    </row>
    <row r="25" spans="1:12" s="131" customFormat="1" ht="23.25" customHeight="1">
      <c r="A25" s="135">
        <v>3213</v>
      </c>
      <c r="B25" s="133" t="s">
        <v>92</v>
      </c>
      <c r="C25" s="123">
        <v>9500</v>
      </c>
      <c r="D25" s="134">
        <v>8500</v>
      </c>
      <c r="E25" s="134">
        <v>1000</v>
      </c>
      <c r="F25" s="204">
        <f>SUM(F23:F24)</f>
        <v>0</v>
      </c>
      <c r="G25" s="132"/>
      <c r="H25" s="132"/>
      <c r="I25" s="132"/>
      <c r="J25" s="134"/>
      <c r="K25" s="132"/>
      <c r="L25" s="132"/>
    </row>
    <row r="26" spans="1:12" s="118" customFormat="1" ht="15" customHeight="1">
      <c r="A26" s="116">
        <v>32211</v>
      </c>
      <c r="B26" s="126" t="s">
        <v>42</v>
      </c>
      <c r="C26" s="123">
        <f t="shared" si="0"/>
        <v>26000</v>
      </c>
      <c r="D26" s="117">
        <v>25000</v>
      </c>
      <c r="E26" s="117">
        <v>1000</v>
      </c>
      <c r="F26" s="205"/>
      <c r="G26" s="116"/>
      <c r="H26" s="116"/>
      <c r="I26" s="116"/>
      <c r="J26" s="116"/>
      <c r="K26" s="116"/>
      <c r="L26" s="116"/>
    </row>
    <row r="27" spans="1:12" s="118" customFormat="1" ht="15" customHeight="1">
      <c r="A27" s="116">
        <v>32212</v>
      </c>
      <c r="B27" s="126" t="s">
        <v>43</v>
      </c>
      <c r="C27" s="123">
        <f t="shared" si="0"/>
        <v>12000</v>
      </c>
      <c r="D27" s="117">
        <v>11000</v>
      </c>
      <c r="E27" s="117">
        <v>0</v>
      </c>
      <c r="F27" s="205">
        <v>1000</v>
      </c>
      <c r="G27" s="116"/>
      <c r="H27" s="116"/>
      <c r="I27" s="116"/>
      <c r="J27" s="116"/>
      <c r="K27" s="116"/>
      <c r="L27" s="116"/>
    </row>
    <row r="28" spans="1:12" s="118" customFormat="1" ht="14.25" customHeight="1">
      <c r="A28" s="116">
        <v>32214</v>
      </c>
      <c r="B28" s="126" t="s">
        <v>44</v>
      </c>
      <c r="C28" s="123">
        <f t="shared" si="0"/>
        <v>21000</v>
      </c>
      <c r="D28" s="117">
        <v>20000</v>
      </c>
      <c r="E28" s="117">
        <v>1000</v>
      </c>
      <c r="F28" s="205"/>
      <c r="G28" s="117"/>
      <c r="H28" s="116"/>
      <c r="I28" s="116"/>
      <c r="J28" s="117"/>
      <c r="K28" s="116"/>
      <c r="L28" s="116"/>
    </row>
    <row r="29" spans="1:12" s="118" customFormat="1" ht="16.5" customHeight="1">
      <c r="A29" s="116">
        <v>32216</v>
      </c>
      <c r="B29" s="126" t="s">
        <v>45</v>
      </c>
      <c r="C29" s="123">
        <f t="shared" si="0"/>
        <v>11000</v>
      </c>
      <c r="D29" s="117">
        <v>10000</v>
      </c>
      <c r="E29" s="117">
        <v>1000</v>
      </c>
      <c r="F29" s="205"/>
      <c r="G29" s="117"/>
      <c r="H29" s="116"/>
      <c r="I29" s="116"/>
      <c r="J29" s="117"/>
      <c r="K29" s="116"/>
      <c r="L29" s="116"/>
    </row>
    <row r="30" spans="1:12" s="118" customFormat="1" ht="13.5" customHeight="1">
      <c r="A30" s="116">
        <v>32219</v>
      </c>
      <c r="B30" s="126" t="s">
        <v>46</v>
      </c>
      <c r="C30" s="123">
        <f t="shared" si="0"/>
        <v>16000</v>
      </c>
      <c r="D30" s="117">
        <v>5000</v>
      </c>
      <c r="E30" s="117">
        <v>0</v>
      </c>
      <c r="F30" s="205">
        <v>11000</v>
      </c>
      <c r="G30" s="117"/>
      <c r="H30" s="116"/>
      <c r="I30" s="116"/>
      <c r="J30" s="116"/>
      <c r="K30" s="116"/>
      <c r="L30" s="116"/>
    </row>
    <row r="31" spans="1:12" s="131" customFormat="1" ht="17.25" customHeight="1">
      <c r="A31" s="135">
        <v>3221</v>
      </c>
      <c r="B31" s="133" t="s">
        <v>47</v>
      </c>
      <c r="C31" s="123">
        <f t="shared" si="0"/>
        <v>86000</v>
      </c>
      <c r="D31" s="134">
        <f>SUM(D26:D30)</f>
        <v>71000</v>
      </c>
      <c r="E31" s="134">
        <f>SUM(E26:E30)</f>
        <v>3000</v>
      </c>
      <c r="F31" s="204">
        <f>SUM(F26:F30)</f>
        <v>12000</v>
      </c>
      <c r="G31" s="134"/>
      <c r="H31" s="132"/>
      <c r="I31" s="132"/>
      <c r="J31" s="134"/>
      <c r="K31" s="132"/>
      <c r="L31" s="132"/>
    </row>
    <row r="32" spans="1:12" s="118" customFormat="1" ht="21.75" customHeight="1">
      <c r="A32" s="116">
        <v>32141</v>
      </c>
      <c r="B32" s="126" t="s">
        <v>48</v>
      </c>
      <c r="C32" s="123">
        <f t="shared" si="0"/>
        <v>0</v>
      </c>
      <c r="D32" s="117"/>
      <c r="E32" s="117"/>
      <c r="F32" s="205"/>
      <c r="G32" s="116"/>
      <c r="H32" s="116"/>
      <c r="I32" s="116"/>
      <c r="J32" s="116"/>
      <c r="K32" s="116"/>
      <c r="L32" s="116"/>
    </row>
    <row r="33" spans="1:12" s="131" customFormat="1" ht="24.75" customHeight="1">
      <c r="A33" s="135">
        <v>3214</v>
      </c>
      <c r="B33" s="133" t="s">
        <v>48</v>
      </c>
      <c r="C33" s="123">
        <f t="shared" si="0"/>
        <v>0</v>
      </c>
      <c r="D33" s="134">
        <f>SUM(D32)</f>
        <v>0</v>
      </c>
      <c r="E33" s="134"/>
      <c r="F33" s="204"/>
      <c r="G33" s="132"/>
      <c r="H33" s="132"/>
      <c r="I33" s="132"/>
      <c r="J33" s="132"/>
      <c r="K33" s="132"/>
      <c r="L33" s="132"/>
    </row>
    <row r="34" spans="1:12" s="118" customFormat="1" ht="15" customHeight="1">
      <c r="A34" s="116">
        <v>32224</v>
      </c>
      <c r="B34" s="126" t="s">
        <v>49</v>
      </c>
      <c r="C34" s="123">
        <f t="shared" si="0"/>
        <v>731000</v>
      </c>
      <c r="D34" s="116"/>
      <c r="E34" s="117">
        <v>0</v>
      </c>
      <c r="F34" s="205">
        <v>731000</v>
      </c>
      <c r="G34" s="116"/>
      <c r="H34" s="116"/>
      <c r="I34" s="116"/>
      <c r="J34" s="117"/>
      <c r="K34" s="116"/>
      <c r="L34" s="116"/>
    </row>
    <row r="35" spans="1:12" s="118" customFormat="1" ht="15" customHeight="1">
      <c r="A35" s="116">
        <v>32229</v>
      </c>
      <c r="B35" s="126" t="s">
        <v>341</v>
      </c>
      <c r="C35" s="123">
        <f t="shared" si="0"/>
        <v>0</v>
      </c>
      <c r="D35" s="116"/>
      <c r="E35" s="117"/>
      <c r="F35" s="205"/>
      <c r="G35" s="116"/>
      <c r="H35" s="116"/>
      <c r="I35" s="116"/>
      <c r="J35" s="117"/>
      <c r="K35" s="116"/>
      <c r="L35" s="116"/>
    </row>
    <row r="36" spans="1:12" s="131" customFormat="1" ht="13.5" customHeight="1">
      <c r="A36" s="135">
        <v>3222</v>
      </c>
      <c r="B36" s="133" t="s">
        <v>50</v>
      </c>
      <c r="C36" s="123">
        <f t="shared" si="0"/>
        <v>731000</v>
      </c>
      <c r="D36" s="132"/>
      <c r="E36" s="134">
        <v>0</v>
      </c>
      <c r="F36" s="204">
        <f>SUM(F34:F35)</f>
        <v>731000</v>
      </c>
      <c r="G36" s="132"/>
      <c r="H36" s="132"/>
      <c r="I36" s="132"/>
      <c r="J36" s="134"/>
      <c r="K36" s="132"/>
      <c r="L36" s="132"/>
    </row>
    <row r="37" spans="1:12" s="118" customFormat="1" ht="15.75" customHeight="1">
      <c r="A37" s="116">
        <v>32231</v>
      </c>
      <c r="B37" s="126" t="s">
        <v>51</v>
      </c>
      <c r="C37" s="123">
        <f t="shared" si="0"/>
        <v>109500</v>
      </c>
      <c r="D37" s="117">
        <v>87000</v>
      </c>
      <c r="E37" s="117">
        <v>22500</v>
      </c>
      <c r="F37" s="205"/>
      <c r="G37" s="117"/>
      <c r="H37" s="116"/>
      <c r="I37" s="116"/>
      <c r="J37" s="117"/>
      <c r="K37" s="116"/>
      <c r="L37" s="116"/>
    </row>
    <row r="38" spans="1:12" s="118" customFormat="1" ht="15" customHeight="1">
      <c r="A38" s="116">
        <v>32233</v>
      </c>
      <c r="B38" s="126" t="s">
        <v>52</v>
      </c>
      <c r="C38" s="123">
        <f t="shared" si="0"/>
        <v>150000</v>
      </c>
      <c r="D38" s="117">
        <v>150000</v>
      </c>
      <c r="E38" s="117"/>
      <c r="F38" s="205"/>
      <c r="G38" s="116"/>
      <c r="H38" s="116"/>
      <c r="I38" s="116"/>
      <c r="J38" s="117"/>
      <c r="K38" s="116"/>
      <c r="L38" s="116"/>
    </row>
    <row r="39" spans="1:12" s="118" customFormat="1" ht="18" customHeight="1">
      <c r="A39" s="116">
        <v>32234</v>
      </c>
      <c r="B39" s="126" t="s">
        <v>53</v>
      </c>
      <c r="C39" s="123">
        <v>18200</v>
      </c>
      <c r="D39" s="117">
        <v>14000</v>
      </c>
      <c r="E39" s="117">
        <v>4200</v>
      </c>
      <c r="F39" s="205"/>
      <c r="G39" s="116"/>
      <c r="H39" s="116"/>
      <c r="I39" s="116"/>
      <c r="J39" s="116"/>
      <c r="K39" s="116"/>
      <c r="L39" s="116"/>
    </row>
    <row r="40" spans="1:12" s="131" customFormat="1" ht="18" customHeight="1">
      <c r="A40" s="135">
        <v>3223</v>
      </c>
      <c r="B40" s="133" t="s">
        <v>54</v>
      </c>
      <c r="C40" s="123">
        <f t="shared" si="0"/>
        <v>277700</v>
      </c>
      <c r="D40" s="134">
        <f>SUM(D37:D39)</f>
        <v>251000</v>
      </c>
      <c r="E40" s="134">
        <f>SUM(E37:E39)</f>
        <v>26700</v>
      </c>
      <c r="F40" s="204">
        <f>SUM(F37:F39)</f>
        <v>0</v>
      </c>
      <c r="G40" s="134"/>
      <c r="H40" s="132"/>
      <c r="I40" s="132"/>
      <c r="J40" s="134"/>
      <c r="K40" s="132"/>
      <c r="L40" s="132"/>
    </row>
    <row r="41" spans="1:12" s="118" customFormat="1" ht="22.5" customHeight="1">
      <c r="A41" s="116">
        <v>32241</v>
      </c>
      <c r="B41" s="126" t="s">
        <v>93</v>
      </c>
      <c r="C41" s="123">
        <f t="shared" si="0"/>
        <v>15000</v>
      </c>
      <c r="D41" s="117">
        <v>10000</v>
      </c>
      <c r="E41" s="117">
        <v>5000</v>
      </c>
      <c r="F41" s="205"/>
      <c r="G41" s="116"/>
      <c r="H41" s="116"/>
      <c r="I41" s="116"/>
      <c r="J41" s="116"/>
      <c r="K41" s="116"/>
      <c r="L41" s="116"/>
    </row>
    <row r="42" spans="1:12" s="118" customFormat="1" ht="22.5" customHeight="1">
      <c r="A42" s="116">
        <v>32242</v>
      </c>
      <c r="B42" s="126" t="s">
        <v>94</v>
      </c>
      <c r="C42" s="123">
        <f t="shared" si="0"/>
        <v>45000</v>
      </c>
      <c r="D42" s="117">
        <v>35000</v>
      </c>
      <c r="E42" s="117">
        <v>10000</v>
      </c>
      <c r="F42" s="205"/>
      <c r="G42" s="117"/>
      <c r="H42" s="116"/>
      <c r="I42" s="116"/>
      <c r="J42" s="117"/>
      <c r="K42" s="116"/>
      <c r="L42" s="116"/>
    </row>
    <row r="43" spans="1:12" s="118" customFormat="1" ht="19.5" customHeight="1">
      <c r="A43" s="116">
        <v>32244</v>
      </c>
      <c r="B43" s="126" t="s">
        <v>354</v>
      </c>
      <c r="C43" s="123">
        <f t="shared" si="0"/>
        <v>8000</v>
      </c>
      <c r="D43" s="117">
        <v>8000</v>
      </c>
      <c r="E43" s="117"/>
      <c r="F43" s="205"/>
      <c r="G43" s="116"/>
      <c r="H43" s="116"/>
      <c r="I43" s="116"/>
      <c r="J43" s="116"/>
      <c r="K43" s="116"/>
      <c r="L43" s="116"/>
    </row>
    <row r="44" spans="1:12" s="131" customFormat="1" ht="18" customHeight="1">
      <c r="A44" s="135">
        <v>3224</v>
      </c>
      <c r="B44" s="133" t="s">
        <v>55</v>
      </c>
      <c r="C44" s="123">
        <f t="shared" si="0"/>
        <v>68000</v>
      </c>
      <c r="D44" s="134">
        <f>SUM(D41:D43)</f>
        <v>53000</v>
      </c>
      <c r="E44" s="134">
        <f>SUM(E41:E43)</f>
        <v>15000</v>
      </c>
      <c r="F44" s="204">
        <f>SUM(F41:F43)</f>
        <v>0</v>
      </c>
      <c r="G44" s="134"/>
      <c r="H44" s="132"/>
      <c r="I44" s="132"/>
      <c r="J44" s="134"/>
      <c r="K44" s="132"/>
      <c r="L44" s="132"/>
    </row>
    <row r="45" spans="1:12" s="118" customFormat="1" ht="16.5" customHeight="1">
      <c r="A45" s="116">
        <v>32251</v>
      </c>
      <c r="B45" s="126" t="s">
        <v>56</v>
      </c>
      <c r="C45" s="123">
        <f t="shared" si="0"/>
        <v>27000</v>
      </c>
      <c r="D45" s="117">
        <v>15000</v>
      </c>
      <c r="E45" s="117">
        <v>3000</v>
      </c>
      <c r="F45" s="205">
        <v>9000</v>
      </c>
      <c r="G45" s="116"/>
      <c r="H45" s="116"/>
      <c r="I45" s="116"/>
      <c r="J45" s="117"/>
      <c r="K45" s="116"/>
      <c r="L45" s="116"/>
    </row>
    <row r="46" spans="1:12" s="118" customFormat="1" ht="15.75" customHeight="1">
      <c r="A46" s="116">
        <v>32252</v>
      </c>
      <c r="B46" s="126" t="s">
        <v>96</v>
      </c>
      <c r="C46" s="123">
        <f t="shared" si="0"/>
        <v>0</v>
      </c>
      <c r="D46" s="117"/>
      <c r="E46" s="117"/>
      <c r="F46" s="205"/>
      <c r="G46" s="116"/>
      <c r="H46" s="116"/>
      <c r="I46" s="116"/>
      <c r="J46" s="117"/>
      <c r="K46" s="116"/>
      <c r="L46" s="116"/>
    </row>
    <row r="47" spans="1:12" s="131" customFormat="1" ht="17.25" customHeight="1">
      <c r="A47" s="135">
        <v>3225</v>
      </c>
      <c r="B47" s="133" t="s">
        <v>95</v>
      </c>
      <c r="C47" s="123">
        <f t="shared" si="0"/>
        <v>27000</v>
      </c>
      <c r="D47" s="134">
        <f>SUM(D45:D46)</f>
        <v>15000</v>
      </c>
      <c r="E47" s="134">
        <v>3000</v>
      </c>
      <c r="F47" s="204">
        <f>SUM(F45:F46)</f>
        <v>9000</v>
      </c>
      <c r="G47" s="132"/>
      <c r="H47" s="132"/>
      <c r="I47" s="132"/>
      <c r="J47" s="134"/>
      <c r="K47" s="132"/>
      <c r="L47" s="132"/>
    </row>
    <row r="48" spans="1:12" s="118" customFormat="1" ht="22.5" customHeight="1">
      <c r="A48" s="116">
        <v>32271</v>
      </c>
      <c r="B48" s="126" t="s">
        <v>97</v>
      </c>
      <c r="C48" s="123">
        <f t="shared" si="0"/>
        <v>5000</v>
      </c>
      <c r="D48" s="117">
        <v>5000</v>
      </c>
      <c r="E48" s="117"/>
      <c r="F48" s="205"/>
      <c r="G48" s="116"/>
      <c r="H48" s="116"/>
      <c r="I48" s="116"/>
      <c r="J48" s="116"/>
      <c r="K48" s="116"/>
      <c r="L48" s="116"/>
    </row>
    <row r="49" spans="1:12" s="131" customFormat="1" ht="21">
      <c r="A49" s="135">
        <v>3227</v>
      </c>
      <c r="B49" s="133" t="s">
        <v>98</v>
      </c>
      <c r="C49" s="123">
        <f t="shared" si="0"/>
        <v>5000</v>
      </c>
      <c r="D49" s="134">
        <f>SUM(D48)</f>
        <v>5000</v>
      </c>
      <c r="E49" s="134"/>
      <c r="F49" s="204">
        <f>SUM(F48)</f>
        <v>0</v>
      </c>
      <c r="G49" s="132"/>
      <c r="H49" s="132"/>
      <c r="I49" s="132"/>
      <c r="J49" s="132"/>
      <c r="K49" s="132"/>
      <c r="L49" s="132"/>
    </row>
    <row r="50" spans="1:12" s="118" customFormat="1" ht="16.5" customHeight="1">
      <c r="A50" s="116">
        <v>32311</v>
      </c>
      <c r="B50" s="126" t="s">
        <v>57</v>
      </c>
      <c r="C50" s="123">
        <f t="shared" si="0"/>
        <v>30000</v>
      </c>
      <c r="D50" s="117">
        <v>30000</v>
      </c>
      <c r="E50" s="117"/>
      <c r="F50" s="205"/>
      <c r="G50" s="116"/>
      <c r="H50" s="116"/>
      <c r="I50" s="116"/>
      <c r="J50" s="116"/>
      <c r="K50" s="116"/>
      <c r="L50" s="116"/>
    </row>
    <row r="51" spans="1:12" s="118" customFormat="1" ht="15" customHeight="1">
      <c r="A51" s="116">
        <v>32312</v>
      </c>
      <c r="B51" s="126" t="s">
        <v>58</v>
      </c>
      <c r="C51" s="123">
        <f t="shared" si="0"/>
        <v>1000</v>
      </c>
      <c r="D51" s="117">
        <v>1000</v>
      </c>
      <c r="E51" s="117"/>
      <c r="F51" s="205"/>
      <c r="G51" s="116"/>
      <c r="H51" s="116"/>
      <c r="I51" s="116"/>
      <c r="J51" s="116"/>
      <c r="K51" s="116"/>
      <c r="L51" s="116"/>
    </row>
    <row r="52" spans="1:12" s="118" customFormat="1" ht="13.5" customHeight="1">
      <c r="A52" s="116">
        <v>32313</v>
      </c>
      <c r="B52" s="126" t="s">
        <v>59</v>
      </c>
      <c r="C52" s="123">
        <f t="shared" si="0"/>
        <v>6000</v>
      </c>
      <c r="D52" s="117">
        <v>5000</v>
      </c>
      <c r="E52" s="117">
        <v>1000</v>
      </c>
      <c r="F52" s="205"/>
      <c r="G52" s="116"/>
      <c r="H52" s="116"/>
      <c r="I52" s="116"/>
      <c r="J52" s="116"/>
      <c r="K52" s="116"/>
      <c r="L52" s="116"/>
    </row>
    <row r="53" spans="1:12" s="118" customFormat="1" ht="22.5" customHeight="1">
      <c r="A53" s="116">
        <v>32319</v>
      </c>
      <c r="B53" s="126" t="s">
        <v>99</v>
      </c>
      <c r="C53" s="123">
        <f t="shared" si="0"/>
        <v>295000</v>
      </c>
      <c r="D53" s="117">
        <v>280000</v>
      </c>
      <c r="E53" s="117">
        <v>5000</v>
      </c>
      <c r="F53" s="205">
        <v>10000</v>
      </c>
      <c r="G53" s="116"/>
      <c r="H53" s="116"/>
      <c r="I53" s="116"/>
      <c r="J53" s="116"/>
      <c r="K53" s="116"/>
      <c r="L53" s="116"/>
    </row>
    <row r="54" spans="1:12" s="131" customFormat="1" ht="21" customHeight="1">
      <c r="A54" s="135">
        <v>3231</v>
      </c>
      <c r="B54" s="133" t="s">
        <v>60</v>
      </c>
      <c r="C54" s="123">
        <f t="shared" si="0"/>
        <v>332000</v>
      </c>
      <c r="D54" s="134">
        <f>SUM(D50:D53)</f>
        <v>316000</v>
      </c>
      <c r="E54" s="134">
        <v>6000</v>
      </c>
      <c r="F54" s="204">
        <f>SUM(F50:F53)</f>
        <v>10000</v>
      </c>
      <c r="G54" s="132"/>
      <c r="H54" s="132"/>
      <c r="I54" s="132"/>
      <c r="J54" s="134"/>
      <c r="K54" s="132"/>
      <c r="L54" s="132"/>
    </row>
    <row r="55" spans="1:12" s="118" customFormat="1" ht="23.25" customHeight="1">
      <c r="A55" s="116">
        <v>32321</v>
      </c>
      <c r="B55" s="126" t="s">
        <v>100</v>
      </c>
      <c r="C55" s="123">
        <v>25000</v>
      </c>
      <c r="D55" s="117">
        <v>25000</v>
      </c>
      <c r="E55" s="117"/>
      <c r="F55" s="205"/>
      <c r="G55" s="116"/>
      <c r="H55" s="116"/>
      <c r="I55" s="116"/>
      <c r="J55" s="116"/>
      <c r="K55" s="116"/>
      <c r="L55" s="116"/>
    </row>
    <row r="56" spans="1:12" s="118" customFormat="1" ht="27.75" customHeight="1">
      <c r="A56" s="116">
        <v>32322</v>
      </c>
      <c r="B56" s="126" t="s">
        <v>101</v>
      </c>
      <c r="C56" s="123">
        <v>20000</v>
      </c>
      <c r="D56" s="117">
        <v>20000</v>
      </c>
      <c r="E56" s="117"/>
      <c r="F56" s="205"/>
      <c r="G56" s="116"/>
      <c r="H56" s="116"/>
      <c r="I56" s="117"/>
      <c r="J56" s="116"/>
      <c r="K56" s="116"/>
      <c r="L56" s="116"/>
    </row>
    <row r="57" spans="1:12" s="118" customFormat="1" ht="22.5" customHeight="1">
      <c r="A57" s="116">
        <v>32323</v>
      </c>
      <c r="B57" s="126" t="s">
        <v>102</v>
      </c>
      <c r="C57" s="123">
        <f t="shared" si="0"/>
        <v>7000</v>
      </c>
      <c r="D57" s="117">
        <v>7000</v>
      </c>
      <c r="E57" s="117"/>
      <c r="F57" s="205"/>
      <c r="G57" s="116"/>
      <c r="H57" s="116"/>
      <c r="I57" s="116"/>
      <c r="J57" s="116"/>
      <c r="K57" s="116"/>
      <c r="L57" s="116"/>
    </row>
    <row r="58" spans="1:12" s="131" customFormat="1" ht="16.5" customHeight="1">
      <c r="A58" s="135">
        <v>3232</v>
      </c>
      <c r="B58" s="133" t="s">
        <v>61</v>
      </c>
      <c r="C58" s="123">
        <f>SUM(C55:C57)</f>
        <v>52000</v>
      </c>
      <c r="D58" s="134">
        <f>SUM(D55:D57)</f>
        <v>52000</v>
      </c>
      <c r="E58" s="134"/>
      <c r="F58" s="204"/>
      <c r="G58" s="132"/>
      <c r="H58" s="132"/>
      <c r="I58" s="134"/>
      <c r="J58" s="132"/>
      <c r="K58" s="132"/>
      <c r="L58" s="132"/>
    </row>
    <row r="59" spans="1:12" s="118" customFormat="1" ht="15" customHeight="1">
      <c r="A59" s="116">
        <v>32331</v>
      </c>
      <c r="B59" s="126" t="s">
        <v>103</v>
      </c>
      <c r="C59" s="123">
        <v>1000</v>
      </c>
      <c r="D59" s="117">
        <v>1000</v>
      </c>
      <c r="E59" s="117"/>
      <c r="F59" s="205"/>
      <c r="G59" s="116"/>
      <c r="H59" s="116"/>
      <c r="I59" s="116"/>
      <c r="J59" s="116"/>
      <c r="K59" s="116"/>
      <c r="L59" s="116"/>
    </row>
    <row r="60" spans="1:12" s="118" customFormat="1" ht="15" customHeight="1">
      <c r="A60" s="116">
        <v>32332</v>
      </c>
      <c r="B60" s="126" t="s">
        <v>104</v>
      </c>
      <c r="C60" s="123">
        <f t="shared" si="0"/>
        <v>0</v>
      </c>
      <c r="D60" s="117"/>
      <c r="E60" s="117"/>
      <c r="F60" s="205"/>
      <c r="G60" s="116"/>
      <c r="H60" s="116"/>
      <c r="I60" s="116"/>
      <c r="J60" s="116"/>
      <c r="K60" s="116"/>
      <c r="L60" s="116"/>
    </row>
    <row r="61" spans="1:12" s="131" customFormat="1" ht="15.75" customHeight="1">
      <c r="A61" s="135">
        <v>3233</v>
      </c>
      <c r="B61" s="133" t="s">
        <v>62</v>
      </c>
      <c r="C61" s="123">
        <f t="shared" si="0"/>
        <v>1000</v>
      </c>
      <c r="D61" s="134">
        <f>SUM(D59:D60)</f>
        <v>1000</v>
      </c>
      <c r="E61" s="134"/>
      <c r="F61" s="204"/>
      <c r="G61" s="132"/>
      <c r="H61" s="132"/>
      <c r="I61" s="132"/>
      <c r="J61" s="132"/>
      <c r="K61" s="132"/>
      <c r="L61" s="132"/>
    </row>
    <row r="62" spans="1:12" s="118" customFormat="1" ht="14.25" customHeight="1">
      <c r="A62" s="116">
        <v>32341</v>
      </c>
      <c r="B62" s="126" t="s">
        <v>105</v>
      </c>
      <c r="C62" s="123">
        <f t="shared" si="0"/>
        <v>17600</v>
      </c>
      <c r="D62" s="117">
        <v>17600</v>
      </c>
      <c r="E62" s="117"/>
      <c r="F62" s="205"/>
      <c r="G62" s="116"/>
      <c r="H62" s="116"/>
      <c r="I62" s="116"/>
      <c r="J62" s="117"/>
      <c r="K62" s="116"/>
      <c r="L62" s="116"/>
    </row>
    <row r="63" spans="1:12" s="118" customFormat="1" ht="13.5" customHeight="1">
      <c r="A63" s="116">
        <v>32342</v>
      </c>
      <c r="B63" s="126" t="s">
        <v>106</v>
      </c>
      <c r="C63" s="123">
        <f t="shared" si="0"/>
        <v>15000</v>
      </c>
      <c r="D63" s="117">
        <v>15000</v>
      </c>
      <c r="E63" s="117"/>
      <c r="F63" s="205"/>
      <c r="G63" s="116"/>
      <c r="H63" s="116"/>
      <c r="I63" s="116"/>
      <c r="J63" s="116"/>
      <c r="K63" s="116"/>
      <c r="L63" s="116"/>
    </row>
    <row r="64" spans="1:12" s="118" customFormat="1" ht="16.5" customHeight="1">
      <c r="A64" s="116">
        <v>32343</v>
      </c>
      <c r="B64" s="126" t="s">
        <v>107</v>
      </c>
      <c r="C64" s="123">
        <f t="shared" si="0"/>
        <v>3400</v>
      </c>
      <c r="D64" s="117">
        <v>3400</v>
      </c>
      <c r="E64" s="117"/>
      <c r="F64" s="205"/>
      <c r="G64" s="116"/>
      <c r="H64" s="116"/>
      <c r="I64" s="116"/>
      <c r="J64" s="116"/>
      <c r="K64" s="116"/>
      <c r="L64" s="116"/>
    </row>
    <row r="65" spans="1:12" s="118" customFormat="1" ht="15" customHeight="1">
      <c r="A65" s="116">
        <v>32344</v>
      </c>
      <c r="B65" s="126" t="s">
        <v>108</v>
      </c>
      <c r="C65" s="123">
        <f t="shared" si="0"/>
        <v>1700</v>
      </c>
      <c r="D65" s="117">
        <v>1700</v>
      </c>
      <c r="E65" s="117"/>
      <c r="F65" s="205"/>
      <c r="G65" s="116"/>
      <c r="H65" s="116"/>
      <c r="I65" s="116"/>
      <c r="J65" s="116"/>
      <c r="K65" s="116"/>
      <c r="L65" s="116"/>
    </row>
    <row r="66" spans="1:12" s="118" customFormat="1" ht="14.25" customHeight="1">
      <c r="A66" s="116">
        <v>32349</v>
      </c>
      <c r="B66" s="126" t="s">
        <v>109</v>
      </c>
      <c r="C66" s="123">
        <f t="shared" si="0"/>
        <v>22000</v>
      </c>
      <c r="D66" s="117">
        <v>22000</v>
      </c>
      <c r="E66" s="117"/>
      <c r="F66" s="205"/>
      <c r="G66" s="116"/>
      <c r="H66" s="116"/>
      <c r="I66" s="116"/>
      <c r="J66" s="116"/>
      <c r="K66" s="116"/>
      <c r="L66" s="116"/>
    </row>
    <row r="67" spans="1:12" s="131" customFormat="1" ht="16.5" customHeight="1">
      <c r="A67" s="135">
        <v>3234</v>
      </c>
      <c r="B67" s="133" t="s">
        <v>63</v>
      </c>
      <c r="C67" s="123">
        <f t="shared" si="0"/>
        <v>59700</v>
      </c>
      <c r="D67" s="134">
        <f>SUM(D62:D66)</f>
        <v>59700</v>
      </c>
      <c r="E67" s="134">
        <f>SUM(E62:E66)</f>
        <v>0</v>
      </c>
      <c r="F67" s="204">
        <f>SUM(F62:F66)</f>
        <v>0</v>
      </c>
      <c r="G67" s="132"/>
      <c r="H67" s="132"/>
      <c r="I67" s="132"/>
      <c r="J67" s="134"/>
      <c r="K67" s="132"/>
      <c r="L67" s="132"/>
    </row>
    <row r="68" spans="1:12" s="118" customFormat="1" ht="14.25" customHeight="1">
      <c r="A68" s="116">
        <v>32353</v>
      </c>
      <c r="B68" s="126" t="s">
        <v>110</v>
      </c>
      <c r="C68" s="123">
        <f t="shared" si="0"/>
        <v>1800</v>
      </c>
      <c r="D68" s="117">
        <v>1800</v>
      </c>
      <c r="E68" s="117"/>
      <c r="F68" s="205"/>
      <c r="G68" s="116"/>
      <c r="H68" s="116"/>
      <c r="I68" s="116"/>
      <c r="J68" s="116"/>
      <c r="K68" s="116"/>
      <c r="L68" s="116"/>
    </row>
    <row r="69" spans="1:12" s="118" customFormat="1" ht="22.5" customHeight="1">
      <c r="A69" s="116">
        <v>32355</v>
      </c>
      <c r="B69" s="126" t="s">
        <v>129</v>
      </c>
      <c r="C69" s="123">
        <f t="shared" si="0"/>
        <v>11000</v>
      </c>
      <c r="D69" s="117"/>
      <c r="E69" s="117">
        <v>11000</v>
      </c>
      <c r="F69" s="205">
        <v>0</v>
      </c>
      <c r="G69" s="116"/>
      <c r="H69" s="116"/>
      <c r="I69" s="116"/>
      <c r="J69" s="116"/>
      <c r="K69" s="116"/>
      <c r="L69" s="116"/>
    </row>
    <row r="70" spans="1:12" s="118" customFormat="1" ht="22.5" customHeight="1">
      <c r="A70" s="116">
        <v>32359</v>
      </c>
      <c r="B70" s="126" t="s">
        <v>232</v>
      </c>
      <c r="C70" s="123">
        <v>170000</v>
      </c>
      <c r="D70" s="117">
        <v>170000</v>
      </c>
      <c r="E70" s="117"/>
      <c r="F70" s="205"/>
      <c r="G70" s="116"/>
      <c r="H70" s="116"/>
      <c r="I70" s="116"/>
      <c r="J70" s="116"/>
      <c r="K70" s="116"/>
      <c r="L70" s="116"/>
    </row>
    <row r="71" spans="1:12" s="131" customFormat="1" ht="13.5" customHeight="1">
      <c r="A71" s="135">
        <v>3235</v>
      </c>
      <c r="B71" s="133" t="s">
        <v>64</v>
      </c>
      <c r="C71" s="123">
        <f t="shared" si="0"/>
        <v>182800</v>
      </c>
      <c r="D71" s="134">
        <f>SUM(D68:D70)</f>
        <v>171800</v>
      </c>
      <c r="E71" s="134">
        <v>11000</v>
      </c>
      <c r="F71" s="204">
        <v>0</v>
      </c>
      <c r="G71" s="132"/>
      <c r="H71" s="132"/>
      <c r="I71" s="132"/>
      <c r="J71" s="132"/>
      <c r="K71" s="132"/>
      <c r="L71" s="132"/>
    </row>
    <row r="72" spans="1:12" s="118" customFormat="1" ht="13.5" customHeight="1">
      <c r="A72" s="116">
        <v>32361</v>
      </c>
      <c r="B72" s="126" t="s">
        <v>65</v>
      </c>
      <c r="C72" s="123">
        <f t="shared" si="0"/>
        <v>20000</v>
      </c>
      <c r="D72" s="117">
        <v>15000</v>
      </c>
      <c r="E72" s="117">
        <v>5000</v>
      </c>
      <c r="F72" s="205"/>
      <c r="G72" s="116"/>
      <c r="H72" s="116"/>
      <c r="I72" s="116"/>
      <c r="J72" s="116"/>
      <c r="K72" s="116"/>
      <c r="L72" s="116"/>
    </row>
    <row r="73" spans="1:12" s="118" customFormat="1" ht="12" customHeight="1">
      <c r="A73" s="116">
        <v>32363</v>
      </c>
      <c r="B73" s="126" t="s">
        <v>124</v>
      </c>
      <c r="C73" s="123">
        <f t="shared" si="0"/>
        <v>0</v>
      </c>
      <c r="D73" s="117"/>
      <c r="E73" s="117"/>
      <c r="F73" s="205"/>
      <c r="G73" s="116"/>
      <c r="H73" s="116"/>
      <c r="I73" s="116"/>
      <c r="J73" s="116"/>
      <c r="K73" s="116"/>
      <c r="L73" s="116"/>
    </row>
    <row r="74" spans="1:12" s="118" customFormat="1" ht="12.75" customHeight="1">
      <c r="A74" s="116">
        <v>32369</v>
      </c>
      <c r="B74" s="126" t="s">
        <v>66</v>
      </c>
      <c r="C74" s="123">
        <f t="shared" si="0"/>
        <v>0</v>
      </c>
      <c r="D74" s="117"/>
      <c r="E74" s="117"/>
      <c r="F74" s="205"/>
      <c r="G74" s="116"/>
      <c r="H74" s="116"/>
      <c r="I74" s="116"/>
      <c r="J74" s="116"/>
      <c r="K74" s="116"/>
      <c r="L74" s="116"/>
    </row>
    <row r="75" spans="1:12" s="131" customFormat="1" ht="15" customHeight="1">
      <c r="A75" s="135">
        <v>3236</v>
      </c>
      <c r="B75" s="133" t="s">
        <v>67</v>
      </c>
      <c r="C75" s="123">
        <f t="shared" si="0"/>
        <v>20000</v>
      </c>
      <c r="D75" s="134">
        <f>SUM(D72:D74)</f>
        <v>15000</v>
      </c>
      <c r="E75" s="134">
        <v>5000</v>
      </c>
      <c r="F75" s="204">
        <f>SUM(F72:F74)</f>
        <v>0</v>
      </c>
      <c r="G75" s="132"/>
      <c r="H75" s="132"/>
      <c r="I75" s="132"/>
      <c r="J75" s="132"/>
      <c r="K75" s="132"/>
      <c r="L75" s="132"/>
    </row>
    <row r="76" spans="1:12" s="118" customFormat="1" ht="13.5" customHeight="1">
      <c r="A76" s="116">
        <v>32371</v>
      </c>
      <c r="B76" s="126" t="s">
        <v>68</v>
      </c>
      <c r="C76" s="123">
        <f t="shared" si="0"/>
        <v>0</v>
      </c>
      <c r="D76" s="116"/>
      <c r="E76" s="117"/>
      <c r="F76" s="205"/>
      <c r="G76" s="116"/>
      <c r="H76" s="116"/>
      <c r="I76" s="116"/>
      <c r="J76" s="116"/>
      <c r="K76" s="116"/>
      <c r="L76" s="116"/>
    </row>
    <row r="77" spans="1:12" s="118" customFormat="1" ht="15" customHeight="1">
      <c r="A77" s="116">
        <v>32372</v>
      </c>
      <c r="B77" s="126" t="s">
        <v>69</v>
      </c>
      <c r="C77" s="123">
        <f t="shared" si="0"/>
        <v>8000</v>
      </c>
      <c r="D77" s="117"/>
      <c r="E77" s="117">
        <v>3000</v>
      </c>
      <c r="F77" s="205">
        <v>5000</v>
      </c>
      <c r="G77" s="116"/>
      <c r="H77" s="116"/>
      <c r="I77" s="116"/>
      <c r="J77" s="116"/>
      <c r="K77" s="116"/>
      <c r="L77" s="116"/>
    </row>
    <row r="78" spans="1:12" s="118" customFormat="1" ht="21">
      <c r="A78" s="116">
        <v>32373</v>
      </c>
      <c r="B78" s="126" t="s">
        <v>111</v>
      </c>
      <c r="C78" s="123">
        <f t="shared" si="0"/>
        <v>0</v>
      </c>
      <c r="D78" s="117"/>
      <c r="E78" s="117"/>
      <c r="F78" s="205"/>
      <c r="G78" s="116"/>
      <c r="H78" s="116"/>
      <c r="I78" s="116"/>
      <c r="J78" s="116"/>
      <c r="K78" s="116"/>
      <c r="L78" s="116"/>
    </row>
    <row r="79" spans="1:12" s="118" customFormat="1" ht="13.5" customHeight="1">
      <c r="A79" s="116">
        <v>32379</v>
      </c>
      <c r="B79" s="126" t="s">
        <v>70</v>
      </c>
      <c r="C79" s="123">
        <f t="shared" si="0"/>
        <v>16500</v>
      </c>
      <c r="D79" s="117">
        <v>16500</v>
      </c>
      <c r="E79" s="117">
        <v>0</v>
      </c>
      <c r="F79" s="205"/>
      <c r="G79" s="116"/>
      <c r="H79" s="116"/>
      <c r="I79" s="116"/>
      <c r="J79" s="116"/>
      <c r="K79" s="116"/>
      <c r="L79" s="116"/>
    </row>
    <row r="80" spans="1:12" s="131" customFormat="1" ht="14.25" customHeight="1">
      <c r="A80" s="135">
        <v>3237</v>
      </c>
      <c r="B80" s="133" t="s">
        <v>71</v>
      </c>
      <c r="C80" s="123">
        <f t="shared" si="0"/>
        <v>24500</v>
      </c>
      <c r="D80" s="134">
        <f>SUM(D76:D79)</f>
        <v>16500</v>
      </c>
      <c r="E80" s="134">
        <v>3000</v>
      </c>
      <c r="F80" s="204">
        <f>SUM(F76:F79)</f>
        <v>5000</v>
      </c>
      <c r="G80" s="132"/>
      <c r="H80" s="132"/>
      <c r="I80" s="132"/>
      <c r="J80" s="132"/>
      <c r="K80" s="132"/>
      <c r="L80" s="132"/>
    </row>
    <row r="81" spans="1:12" s="118" customFormat="1" ht="22.5" customHeight="1">
      <c r="A81" s="116">
        <v>32389</v>
      </c>
      <c r="B81" s="126" t="s">
        <v>355</v>
      </c>
      <c r="C81" s="123">
        <f aca="true" t="shared" si="1" ref="C81:C118">D81+E81+F81</f>
        <v>13000</v>
      </c>
      <c r="D81" s="117">
        <v>13000</v>
      </c>
      <c r="E81" s="117"/>
      <c r="F81" s="205"/>
      <c r="G81" s="116"/>
      <c r="H81" s="116"/>
      <c r="I81" s="116"/>
      <c r="J81" s="116"/>
      <c r="K81" s="116"/>
      <c r="L81" s="116"/>
    </row>
    <row r="82" spans="1:12" s="131" customFormat="1" ht="15" customHeight="1">
      <c r="A82" s="135">
        <v>3238</v>
      </c>
      <c r="B82" s="133" t="s">
        <v>72</v>
      </c>
      <c r="C82" s="123">
        <f t="shared" si="1"/>
        <v>13000</v>
      </c>
      <c r="D82" s="134">
        <f>SUM(D81)</f>
        <v>13000</v>
      </c>
      <c r="E82" s="134"/>
      <c r="F82" s="204"/>
      <c r="G82" s="132"/>
      <c r="H82" s="132"/>
      <c r="I82" s="132"/>
      <c r="J82" s="132"/>
      <c r="K82" s="132"/>
      <c r="L82" s="132"/>
    </row>
    <row r="83" spans="1:12" s="118" customFormat="1" ht="15" customHeight="1">
      <c r="A83" s="145">
        <v>32391</v>
      </c>
      <c r="B83" s="126" t="s">
        <v>130</v>
      </c>
      <c r="C83" s="123">
        <f t="shared" si="1"/>
        <v>22000</v>
      </c>
      <c r="D83" s="117">
        <v>20000</v>
      </c>
      <c r="E83" s="117">
        <v>2000</v>
      </c>
      <c r="F83" s="205"/>
      <c r="G83" s="116"/>
      <c r="H83" s="116"/>
      <c r="I83" s="116"/>
      <c r="J83" s="116"/>
      <c r="K83" s="116"/>
      <c r="L83" s="116"/>
    </row>
    <row r="84" spans="1:12" s="118" customFormat="1" ht="15.75" customHeight="1">
      <c r="A84" s="124">
        <v>32392</v>
      </c>
      <c r="B84" s="126" t="s">
        <v>112</v>
      </c>
      <c r="C84" s="123">
        <f t="shared" si="1"/>
        <v>17000</v>
      </c>
      <c r="D84" s="117"/>
      <c r="E84" s="117"/>
      <c r="F84" s="205">
        <v>17000</v>
      </c>
      <c r="G84" s="116"/>
      <c r="H84" s="116"/>
      <c r="I84" s="116"/>
      <c r="J84" s="116"/>
      <c r="K84" s="116"/>
      <c r="L84" s="116"/>
    </row>
    <row r="85" spans="1:12" s="118" customFormat="1" ht="15" customHeight="1">
      <c r="A85" s="116">
        <v>32394</v>
      </c>
      <c r="B85" s="126" t="s">
        <v>73</v>
      </c>
      <c r="C85" s="123">
        <f t="shared" si="1"/>
        <v>6000</v>
      </c>
      <c r="D85" s="117">
        <v>6000</v>
      </c>
      <c r="E85" s="117"/>
      <c r="F85" s="205"/>
      <c r="G85" s="116"/>
      <c r="H85" s="116"/>
      <c r="I85" s="116"/>
      <c r="J85" s="116"/>
      <c r="K85" s="116"/>
      <c r="L85" s="116"/>
    </row>
    <row r="86" spans="1:12" s="118" customFormat="1" ht="14.25" customHeight="1">
      <c r="A86" s="116">
        <v>32395</v>
      </c>
      <c r="B86" s="126" t="s">
        <v>113</v>
      </c>
      <c r="C86" s="123">
        <f t="shared" si="1"/>
        <v>0</v>
      </c>
      <c r="D86" s="117"/>
      <c r="E86" s="117"/>
      <c r="F86" s="205"/>
      <c r="G86" s="116"/>
      <c r="H86" s="116"/>
      <c r="I86" s="116"/>
      <c r="J86" s="116"/>
      <c r="K86" s="116"/>
      <c r="L86" s="116"/>
    </row>
    <row r="87" spans="1:12" s="118" customFormat="1" ht="18" customHeight="1">
      <c r="A87" s="116">
        <v>32396</v>
      </c>
      <c r="B87" s="126" t="s">
        <v>74</v>
      </c>
      <c r="C87" s="123">
        <f t="shared" si="1"/>
        <v>28000</v>
      </c>
      <c r="D87" s="117"/>
      <c r="E87" s="117">
        <v>28000</v>
      </c>
      <c r="F87" s="205"/>
      <c r="G87" s="116"/>
      <c r="H87" s="116"/>
      <c r="I87" s="116"/>
      <c r="J87" s="117"/>
      <c r="K87" s="116"/>
      <c r="L87" s="116"/>
    </row>
    <row r="88" spans="1:12" s="118" customFormat="1" ht="15" customHeight="1">
      <c r="A88" s="116">
        <v>32399</v>
      </c>
      <c r="B88" s="126" t="s">
        <v>75</v>
      </c>
      <c r="C88" s="123">
        <f t="shared" si="1"/>
        <v>65500</v>
      </c>
      <c r="D88" s="117">
        <v>500</v>
      </c>
      <c r="E88" s="117"/>
      <c r="F88" s="205">
        <v>65000</v>
      </c>
      <c r="G88" s="116"/>
      <c r="H88" s="116"/>
      <c r="I88" s="116"/>
      <c r="J88" s="116"/>
      <c r="K88" s="116"/>
      <c r="L88" s="116"/>
    </row>
    <row r="89" spans="1:12" s="131" customFormat="1" ht="16.5" customHeight="1">
      <c r="A89" s="135">
        <v>3239</v>
      </c>
      <c r="B89" s="133" t="s">
        <v>76</v>
      </c>
      <c r="C89" s="123">
        <f t="shared" si="1"/>
        <v>138500</v>
      </c>
      <c r="D89" s="134">
        <f>SUM(D83:D88)</f>
        <v>26500</v>
      </c>
      <c r="E89" s="134">
        <v>30000</v>
      </c>
      <c r="F89" s="204">
        <f>SUM(F83:F88)</f>
        <v>82000</v>
      </c>
      <c r="G89" s="132"/>
      <c r="H89" s="132"/>
      <c r="I89" s="132"/>
      <c r="J89" s="134"/>
      <c r="K89" s="132"/>
      <c r="L89" s="132"/>
    </row>
    <row r="90" spans="1:12" s="118" customFormat="1" ht="21" customHeight="1">
      <c r="A90" s="124">
        <v>32412</v>
      </c>
      <c r="B90" s="126" t="s">
        <v>78</v>
      </c>
      <c r="C90" s="123">
        <f t="shared" si="1"/>
        <v>0</v>
      </c>
      <c r="D90" s="117"/>
      <c r="E90" s="117"/>
      <c r="F90" s="205"/>
      <c r="G90" s="116"/>
      <c r="H90" s="116"/>
      <c r="I90" s="116"/>
      <c r="J90" s="117"/>
      <c r="K90" s="116"/>
      <c r="L90" s="116"/>
    </row>
    <row r="91" spans="1:12" s="131" customFormat="1" ht="21">
      <c r="A91" s="135">
        <v>3241</v>
      </c>
      <c r="B91" s="133" t="s">
        <v>114</v>
      </c>
      <c r="C91" s="123">
        <f t="shared" si="1"/>
        <v>0</v>
      </c>
      <c r="D91" s="134"/>
      <c r="E91" s="134"/>
      <c r="F91" s="204"/>
      <c r="G91" s="132"/>
      <c r="H91" s="132"/>
      <c r="I91" s="132"/>
      <c r="J91" s="134"/>
      <c r="K91" s="132"/>
      <c r="L91" s="132"/>
    </row>
    <row r="92" spans="1:12" s="118" customFormat="1" ht="22.5" customHeight="1">
      <c r="A92" s="116">
        <v>32921</v>
      </c>
      <c r="B92" s="126" t="s">
        <v>115</v>
      </c>
      <c r="C92" s="123">
        <f t="shared" si="1"/>
        <v>0</v>
      </c>
      <c r="D92" s="117"/>
      <c r="E92" s="117"/>
      <c r="F92" s="205"/>
      <c r="G92" s="116"/>
      <c r="H92" s="116"/>
      <c r="I92" s="116"/>
      <c r="J92" s="116"/>
      <c r="K92" s="116"/>
      <c r="L92" s="116"/>
    </row>
    <row r="93" spans="1:12" s="118" customFormat="1" ht="21" customHeight="1">
      <c r="A93" s="116">
        <v>32922</v>
      </c>
      <c r="B93" s="126" t="s">
        <v>116</v>
      </c>
      <c r="C93" s="123">
        <f t="shared" si="1"/>
        <v>0</v>
      </c>
      <c r="D93" s="117"/>
      <c r="E93" s="117"/>
      <c r="F93" s="205"/>
      <c r="G93" s="116"/>
      <c r="H93" s="116"/>
      <c r="I93" s="116"/>
      <c r="J93" s="116"/>
      <c r="K93" s="116"/>
      <c r="L93" s="116"/>
    </row>
    <row r="94" spans="1:12" s="131" customFormat="1" ht="15" customHeight="1">
      <c r="A94" s="135">
        <v>3292</v>
      </c>
      <c r="B94" s="133" t="s">
        <v>77</v>
      </c>
      <c r="C94" s="123">
        <f t="shared" si="1"/>
        <v>0</v>
      </c>
      <c r="D94" s="134">
        <f>SUM(D92:D93)</f>
        <v>0</v>
      </c>
      <c r="E94" s="134"/>
      <c r="F94" s="204"/>
      <c r="G94" s="132"/>
      <c r="H94" s="132"/>
      <c r="I94" s="132"/>
      <c r="J94" s="132"/>
      <c r="K94" s="132"/>
      <c r="L94" s="132"/>
    </row>
    <row r="95" spans="1:12" s="118" customFormat="1" ht="14.25" customHeight="1">
      <c r="A95" s="116">
        <v>32931</v>
      </c>
      <c r="B95" s="126" t="s">
        <v>79</v>
      </c>
      <c r="C95" s="123">
        <f t="shared" si="1"/>
        <v>17000</v>
      </c>
      <c r="D95" s="117">
        <v>15000</v>
      </c>
      <c r="E95" s="117">
        <v>2000</v>
      </c>
      <c r="F95" s="205"/>
      <c r="G95" s="116"/>
      <c r="H95" s="116"/>
      <c r="I95" s="116"/>
      <c r="J95" s="116"/>
      <c r="K95" s="116"/>
      <c r="L95" s="116"/>
    </row>
    <row r="96" spans="1:12" s="131" customFormat="1" ht="16.5" customHeight="1">
      <c r="A96" s="135">
        <v>3293</v>
      </c>
      <c r="B96" s="133" t="s">
        <v>79</v>
      </c>
      <c r="C96" s="123">
        <f t="shared" si="1"/>
        <v>17000</v>
      </c>
      <c r="D96" s="134">
        <f>SUM(D95)</f>
        <v>15000</v>
      </c>
      <c r="E96" s="134">
        <f>SUM(E95)</f>
        <v>2000</v>
      </c>
      <c r="F96" s="204"/>
      <c r="G96" s="132"/>
      <c r="H96" s="132"/>
      <c r="I96" s="132"/>
      <c r="J96" s="132"/>
      <c r="K96" s="132"/>
      <c r="L96" s="132"/>
    </row>
    <row r="97" spans="1:12" s="118" customFormat="1" ht="15" customHeight="1">
      <c r="A97" s="116">
        <v>32941</v>
      </c>
      <c r="B97" s="126" t="s">
        <v>80</v>
      </c>
      <c r="C97" s="123">
        <f t="shared" si="1"/>
        <v>1600</v>
      </c>
      <c r="D97" s="117">
        <v>1600</v>
      </c>
      <c r="E97" s="117"/>
      <c r="F97" s="205"/>
      <c r="G97" s="116"/>
      <c r="H97" s="116"/>
      <c r="I97" s="116"/>
      <c r="J97" s="116"/>
      <c r="K97" s="116"/>
      <c r="L97" s="116"/>
    </row>
    <row r="98" spans="1:12" s="131" customFormat="1" ht="15.75" customHeight="1">
      <c r="A98" s="135">
        <v>3294</v>
      </c>
      <c r="B98" s="133" t="s">
        <v>117</v>
      </c>
      <c r="C98" s="123">
        <f t="shared" si="1"/>
        <v>1600</v>
      </c>
      <c r="D98" s="134">
        <f>SUM(D97)</f>
        <v>1600</v>
      </c>
      <c r="E98" s="134"/>
      <c r="F98" s="204"/>
      <c r="G98" s="132"/>
      <c r="H98" s="132"/>
      <c r="I98" s="132"/>
      <c r="J98" s="132"/>
      <c r="K98" s="132"/>
      <c r="L98" s="132"/>
    </row>
    <row r="99" spans="1:12" s="118" customFormat="1" ht="12.75" customHeight="1">
      <c r="A99" s="116">
        <v>32959</v>
      </c>
      <c r="B99" s="126" t="s">
        <v>118</v>
      </c>
      <c r="C99" s="123">
        <f t="shared" si="1"/>
        <v>0</v>
      </c>
      <c r="D99" s="117"/>
      <c r="E99" s="117"/>
      <c r="F99" s="205"/>
      <c r="G99" s="116"/>
      <c r="H99" s="116"/>
      <c r="I99" s="116"/>
      <c r="J99" s="117"/>
      <c r="K99" s="116"/>
      <c r="L99" s="116"/>
    </row>
    <row r="100" spans="1:12" s="131" customFormat="1" ht="16.5" customHeight="1">
      <c r="A100" s="135">
        <v>3295</v>
      </c>
      <c r="B100" s="133" t="s">
        <v>119</v>
      </c>
      <c r="C100" s="123">
        <f t="shared" si="1"/>
        <v>0</v>
      </c>
      <c r="D100" s="134">
        <f>SUM(D99)</f>
        <v>0</v>
      </c>
      <c r="E100" s="134"/>
      <c r="F100" s="204"/>
      <c r="G100" s="132"/>
      <c r="H100" s="132"/>
      <c r="I100" s="132"/>
      <c r="J100" s="134"/>
      <c r="K100" s="132"/>
      <c r="L100" s="132"/>
    </row>
    <row r="101" spans="1:12" s="118" customFormat="1" ht="21" customHeight="1">
      <c r="A101" s="116">
        <v>32999</v>
      </c>
      <c r="B101" s="126" t="s">
        <v>120</v>
      </c>
      <c r="C101" s="123">
        <f t="shared" si="1"/>
        <v>41726</v>
      </c>
      <c r="D101" s="117">
        <v>6726</v>
      </c>
      <c r="E101" s="117">
        <v>0</v>
      </c>
      <c r="F101" s="205">
        <v>35000</v>
      </c>
      <c r="G101" s="116"/>
      <c r="H101" s="116"/>
      <c r="I101" s="116"/>
      <c r="J101" s="117"/>
      <c r="K101" s="116"/>
      <c r="L101" s="116"/>
    </row>
    <row r="102" spans="1:12" s="131" customFormat="1" ht="21">
      <c r="A102" s="135">
        <v>3299</v>
      </c>
      <c r="B102" s="133" t="s">
        <v>120</v>
      </c>
      <c r="C102" s="123">
        <f t="shared" si="1"/>
        <v>41726</v>
      </c>
      <c r="D102" s="134">
        <f>SUM(D101)</f>
        <v>6726</v>
      </c>
      <c r="E102" s="134">
        <f>SUM(E101)</f>
        <v>0</v>
      </c>
      <c r="F102" s="204">
        <f>SUM(F101)</f>
        <v>35000</v>
      </c>
      <c r="G102" s="132"/>
      <c r="H102" s="132"/>
      <c r="I102" s="132"/>
      <c r="J102" s="134"/>
      <c r="K102" s="132"/>
      <c r="L102" s="132"/>
    </row>
    <row r="103" spans="1:12" s="118" customFormat="1" ht="12" customHeight="1">
      <c r="A103" s="116">
        <v>34311</v>
      </c>
      <c r="B103" s="126" t="s">
        <v>121</v>
      </c>
      <c r="C103" s="123">
        <f t="shared" si="1"/>
        <v>11500</v>
      </c>
      <c r="D103" s="117">
        <v>11500</v>
      </c>
      <c r="E103" s="117"/>
      <c r="F103" s="205"/>
      <c r="G103" s="116"/>
      <c r="H103" s="116"/>
      <c r="I103" s="116"/>
      <c r="J103" s="116"/>
      <c r="K103" s="116"/>
      <c r="L103" s="116"/>
    </row>
    <row r="104" spans="1:12" s="118" customFormat="1" ht="12" customHeight="1">
      <c r="A104" s="116">
        <v>34312</v>
      </c>
      <c r="B104" s="126" t="s">
        <v>271</v>
      </c>
      <c r="C104" s="123">
        <f t="shared" si="1"/>
        <v>0</v>
      </c>
      <c r="D104" s="117"/>
      <c r="E104" s="117"/>
      <c r="F104" s="205"/>
      <c r="G104" s="116"/>
      <c r="H104" s="116"/>
      <c r="I104" s="116"/>
      <c r="J104" s="116"/>
      <c r="K104" s="116"/>
      <c r="L104" s="116"/>
    </row>
    <row r="105" spans="1:12" s="118" customFormat="1" ht="12" customHeight="1">
      <c r="A105" s="135">
        <v>34</v>
      </c>
      <c r="B105" s="133" t="s">
        <v>122</v>
      </c>
      <c r="C105" s="123">
        <f t="shared" si="1"/>
        <v>11500</v>
      </c>
      <c r="D105" s="134">
        <f>SUM(D103:D104)</f>
        <v>11500</v>
      </c>
      <c r="E105" s="134"/>
      <c r="F105" s="204"/>
      <c r="G105" s="132"/>
      <c r="H105" s="132"/>
      <c r="I105" s="132"/>
      <c r="J105" s="132"/>
      <c r="K105" s="134"/>
      <c r="L105" s="134"/>
    </row>
    <row r="106" spans="1:12" s="131" customFormat="1" ht="20.25" customHeight="1">
      <c r="A106" s="132"/>
      <c r="B106" s="133" t="s">
        <v>81</v>
      </c>
      <c r="C106" s="123">
        <v>110000</v>
      </c>
      <c r="D106" s="132"/>
      <c r="E106" s="134">
        <v>101000</v>
      </c>
      <c r="F106" s="204">
        <v>9000</v>
      </c>
      <c r="G106" s="132"/>
      <c r="H106" s="134"/>
      <c r="I106" s="134"/>
      <c r="J106" s="134"/>
      <c r="K106" s="134">
        <v>110000</v>
      </c>
      <c r="L106" s="134">
        <v>110000</v>
      </c>
    </row>
    <row r="107" spans="1:12" s="118" customFormat="1" ht="14.25" customHeight="1">
      <c r="A107" s="116">
        <v>42123</v>
      </c>
      <c r="B107" s="126" t="s">
        <v>82</v>
      </c>
      <c r="C107" s="123">
        <f t="shared" si="1"/>
        <v>0</v>
      </c>
      <c r="D107" s="116"/>
      <c r="E107" s="117"/>
      <c r="F107" s="205"/>
      <c r="G107" s="116"/>
      <c r="H107" s="116"/>
      <c r="I107" s="117"/>
      <c r="J107" s="116"/>
      <c r="K107" s="116"/>
      <c r="L107" s="117"/>
    </row>
    <row r="108" spans="1:12" s="118" customFormat="1" ht="14.25" customHeight="1">
      <c r="A108" s="116">
        <v>42211</v>
      </c>
      <c r="B108" s="126" t="s">
        <v>83</v>
      </c>
      <c r="C108" s="123">
        <v>40000</v>
      </c>
      <c r="D108" s="116"/>
      <c r="E108" s="117">
        <v>40000</v>
      </c>
      <c r="F108" s="205"/>
      <c r="G108" s="116"/>
      <c r="H108" s="117"/>
      <c r="I108" s="117"/>
      <c r="J108" s="117"/>
      <c r="K108" s="116"/>
      <c r="L108" s="116"/>
    </row>
    <row r="109" spans="1:12" s="118" customFormat="1" ht="14.25" customHeight="1">
      <c r="A109" s="116">
        <v>42212</v>
      </c>
      <c r="B109" s="126" t="s">
        <v>84</v>
      </c>
      <c r="C109" s="123">
        <v>1000</v>
      </c>
      <c r="D109" s="116"/>
      <c r="E109" s="117">
        <v>1000</v>
      </c>
      <c r="F109" s="205"/>
      <c r="G109" s="116"/>
      <c r="H109" s="200"/>
      <c r="I109" s="117"/>
      <c r="J109" s="117"/>
      <c r="K109" s="116"/>
      <c r="L109" s="116"/>
    </row>
    <row r="110" spans="1:12" s="118" customFormat="1" ht="15" customHeight="1">
      <c r="A110" s="116">
        <v>42219</v>
      </c>
      <c r="B110" s="126" t="s">
        <v>85</v>
      </c>
      <c r="C110" s="123">
        <f t="shared" si="1"/>
        <v>0</v>
      </c>
      <c r="D110" s="117"/>
      <c r="E110" s="117"/>
      <c r="F110" s="205"/>
      <c r="G110" s="116"/>
      <c r="H110" s="116"/>
      <c r="I110" s="117"/>
      <c r="J110" s="116"/>
      <c r="K110" s="116"/>
      <c r="L110" s="116"/>
    </row>
    <row r="111" spans="1:12" s="118" customFormat="1" ht="13.5" customHeight="1">
      <c r="A111" s="116">
        <v>42221</v>
      </c>
      <c r="B111" s="126" t="s">
        <v>86</v>
      </c>
      <c r="C111" s="123">
        <f t="shared" si="1"/>
        <v>0</v>
      </c>
      <c r="D111" s="116"/>
      <c r="E111" s="117"/>
      <c r="F111" s="205"/>
      <c r="G111" s="116"/>
      <c r="H111" s="116"/>
      <c r="I111" s="116"/>
      <c r="J111" s="117"/>
      <c r="K111" s="116"/>
      <c r="L111" s="116"/>
    </row>
    <row r="112" spans="1:12" s="118" customFormat="1" ht="18" customHeight="1">
      <c r="A112" s="116">
        <v>42231</v>
      </c>
      <c r="B112" s="126" t="s">
        <v>87</v>
      </c>
      <c r="C112" s="123">
        <f t="shared" si="1"/>
        <v>40000</v>
      </c>
      <c r="D112" s="116"/>
      <c r="E112" s="117">
        <v>40000</v>
      </c>
      <c r="F112" s="205"/>
      <c r="G112" s="116"/>
      <c r="H112" s="116"/>
      <c r="I112" s="117"/>
      <c r="J112" s="116"/>
      <c r="K112" s="116"/>
      <c r="L112" s="116"/>
    </row>
    <row r="113" spans="1:12" s="118" customFormat="1" ht="22.5" customHeight="1">
      <c r="A113" s="116">
        <v>42232</v>
      </c>
      <c r="B113" s="126" t="s">
        <v>88</v>
      </c>
      <c r="C113" s="123">
        <f t="shared" si="1"/>
        <v>0</v>
      </c>
      <c r="D113" s="116"/>
      <c r="E113" s="117"/>
      <c r="F113" s="205"/>
      <c r="G113" s="116"/>
      <c r="H113" s="116"/>
      <c r="I113" s="116"/>
      <c r="J113" s="116"/>
      <c r="K113" s="116"/>
      <c r="L113" s="116"/>
    </row>
    <row r="114" spans="1:12" s="118" customFormat="1" ht="22.5" customHeight="1">
      <c r="A114" s="116">
        <v>42262</v>
      </c>
      <c r="B114" s="126" t="s">
        <v>356</v>
      </c>
      <c r="C114" s="123">
        <f t="shared" si="1"/>
        <v>15000</v>
      </c>
      <c r="D114" s="116"/>
      <c r="E114" s="117">
        <v>15000</v>
      </c>
      <c r="F114" s="205"/>
      <c r="G114" s="116"/>
      <c r="H114" s="116"/>
      <c r="I114" s="116"/>
      <c r="J114" s="116"/>
      <c r="K114" s="116"/>
      <c r="L114" s="116"/>
    </row>
    <row r="115" spans="1:12" s="118" customFormat="1" ht="15" customHeight="1">
      <c r="A115" s="116">
        <v>42272</v>
      </c>
      <c r="B115" s="126" t="s">
        <v>123</v>
      </c>
      <c r="C115" s="123">
        <f t="shared" si="1"/>
        <v>0</v>
      </c>
      <c r="D115" s="116"/>
      <c r="E115" s="117"/>
      <c r="F115" s="205"/>
      <c r="G115" s="116"/>
      <c r="H115" s="116"/>
      <c r="I115" s="116"/>
      <c r="J115" s="116"/>
      <c r="K115" s="116"/>
      <c r="L115" s="116"/>
    </row>
    <row r="116" spans="1:12" s="118" customFormat="1" ht="15" customHeight="1">
      <c r="A116" s="116">
        <v>42273</v>
      </c>
      <c r="B116" s="126" t="s">
        <v>339</v>
      </c>
      <c r="C116" s="123">
        <f t="shared" si="1"/>
        <v>0</v>
      </c>
      <c r="D116" s="116"/>
      <c r="E116" s="117"/>
      <c r="F116" s="205"/>
      <c r="G116" s="116"/>
      <c r="H116" s="116"/>
      <c r="I116" s="116"/>
      <c r="J116" s="116"/>
      <c r="K116" s="116"/>
      <c r="L116" s="116"/>
    </row>
    <row r="117" spans="1:12" s="118" customFormat="1" ht="15.75" customHeight="1">
      <c r="A117" s="116">
        <v>42411</v>
      </c>
      <c r="B117" s="126" t="s">
        <v>89</v>
      </c>
      <c r="C117" s="123">
        <f t="shared" si="1"/>
        <v>14000</v>
      </c>
      <c r="D117" s="116"/>
      <c r="E117" s="117">
        <v>5000</v>
      </c>
      <c r="F117" s="205">
        <v>9000</v>
      </c>
      <c r="G117" s="116"/>
      <c r="H117" s="116"/>
      <c r="I117" s="117"/>
      <c r="J117" s="116"/>
      <c r="K117" s="116"/>
      <c r="L117" s="116"/>
    </row>
    <row r="118" spans="1:12" s="118" customFormat="1" ht="15" customHeight="1">
      <c r="A118" s="116">
        <v>42621</v>
      </c>
      <c r="B118" s="126" t="s">
        <v>90</v>
      </c>
      <c r="C118" s="123">
        <f t="shared" si="1"/>
        <v>0</v>
      </c>
      <c r="D118" s="116"/>
      <c r="E118" s="117"/>
      <c r="F118" s="205"/>
      <c r="G118" s="116"/>
      <c r="H118" s="116"/>
      <c r="I118" s="117"/>
      <c r="J118" s="116"/>
      <c r="K118" s="116"/>
      <c r="L118" s="116"/>
    </row>
    <row r="119" spans="3:6" s="118" customFormat="1" ht="10.5">
      <c r="C119" s="125"/>
      <c r="E119" s="125"/>
      <c r="F119" s="206"/>
    </row>
    <row r="121" spans="3:8" ht="12.75">
      <c r="C121" s="115" t="s">
        <v>126</v>
      </c>
      <c r="H121" t="s">
        <v>361</v>
      </c>
    </row>
    <row r="122" spans="2:8" ht="12.75">
      <c r="B122" s="207" t="s">
        <v>376</v>
      </c>
      <c r="C122" s="207" t="s">
        <v>364</v>
      </c>
      <c r="H122" t="s">
        <v>366</v>
      </c>
    </row>
    <row r="123" ht="12.75">
      <c r="C123" s="115"/>
    </row>
    <row r="124" spans="3:8" ht="12.75">
      <c r="C124" s="207" t="s">
        <v>377</v>
      </c>
      <c r="H124" t="s">
        <v>378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PageLayoutView="0" workbookViewId="0" topLeftCell="A82">
      <selection activeCell="J122" sqref="J122"/>
    </sheetView>
  </sheetViews>
  <sheetFormatPr defaultColWidth="9.140625" defaultRowHeight="12.75"/>
  <cols>
    <col min="1" max="1" width="7.28125" style="152" customWidth="1"/>
    <col min="2" max="2" width="24.00390625" style="148" customWidth="1"/>
    <col min="3" max="3" width="12.8515625" style="196" customWidth="1"/>
    <col min="4" max="4" width="9.28125" style="197" customWidth="1"/>
    <col min="5" max="5" width="9.8515625" style="197" customWidth="1"/>
    <col min="6" max="6" width="9.28125" style="197" customWidth="1"/>
    <col min="7" max="7" width="9.57421875" style="197" customWidth="1"/>
    <col min="8" max="9" width="9.421875" style="197" customWidth="1"/>
    <col min="10" max="10" width="10.8515625" style="197" customWidth="1"/>
    <col min="11" max="11" width="8.00390625" style="197" customWidth="1"/>
    <col min="12" max="12" width="7.8515625" style="197" customWidth="1"/>
    <col min="13" max="13" width="9.28125" style="167" customWidth="1"/>
    <col min="14" max="14" width="9.8515625" style="197" customWidth="1"/>
    <col min="15" max="15" width="11.57421875" style="168" customWidth="1"/>
    <col min="16" max="16" width="12.421875" style="197" customWidth="1"/>
    <col min="17" max="30" width="12.7109375" style="148" customWidth="1"/>
    <col min="31" max="16384" width="9.140625" style="148" customWidth="1"/>
  </cols>
  <sheetData>
    <row r="1" spans="1:16" s="146" customFormat="1" ht="64.5" customHeight="1">
      <c r="A1" s="236" t="s">
        <v>131</v>
      </c>
      <c r="B1" s="237"/>
      <c r="C1" s="178" t="s">
        <v>336</v>
      </c>
      <c r="D1" s="179" t="s">
        <v>327</v>
      </c>
      <c r="E1" s="179" t="s">
        <v>347</v>
      </c>
      <c r="F1" s="179" t="s">
        <v>328</v>
      </c>
      <c r="G1" s="179" t="s">
        <v>348</v>
      </c>
      <c r="H1" s="179" t="s">
        <v>132</v>
      </c>
      <c r="I1" s="179" t="s">
        <v>374</v>
      </c>
      <c r="J1" s="179" t="s">
        <v>133</v>
      </c>
      <c r="K1" s="179" t="s">
        <v>134</v>
      </c>
      <c r="L1" s="180" t="s">
        <v>365</v>
      </c>
      <c r="M1" s="153" t="s">
        <v>385</v>
      </c>
      <c r="N1" s="198" t="s">
        <v>337</v>
      </c>
      <c r="O1" s="154" t="s">
        <v>373</v>
      </c>
      <c r="P1" s="178" t="s">
        <v>379</v>
      </c>
    </row>
    <row r="2" spans="1:16" ht="24.75" customHeight="1">
      <c r="A2" s="155" t="s">
        <v>329</v>
      </c>
      <c r="B2" s="147" t="s">
        <v>330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49"/>
      <c r="N2" s="181"/>
      <c r="O2" s="169">
        <f>SUM(C2:N2)</f>
        <v>0</v>
      </c>
      <c r="P2" s="181"/>
    </row>
    <row r="3" spans="1:16" ht="24.75" customHeight="1">
      <c r="A3" s="155" t="s">
        <v>331</v>
      </c>
      <c r="B3" s="147" t="s">
        <v>332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49"/>
      <c r="N3" s="181">
        <v>10000</v>
      </c>
      <c r="O3" s="169">
        <f>SUM(C3:N3)</f>
        <v>10000</v>
      </c>
      <c r="P3" s="181">
        <v>9088725</v>
      </c>
    </row>
    <row r="4" spans="1:16" ht="24.75" customHeight="1">
      <c r="A4" s="155" t="s">
        <v>135</v>
      </c>
      <c r="B4" s="147" t="s">
        <v>136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49"/>
      <c r="N4" s="181">
        <v>11000</v>
      </c>
      <c r="O4" s="169">
        <f>SUM(C4:N4)</f>
        <v>11000</v>
      </c>
      <c r="P4" s="181"/>
    </row>
    <row r="5" spans="1:16" ht="22.5" customHeight="1">
      <c r="A5" s="155" t="s">
        <v>325</v>
      </c>
      <c r="B5" s="147" t="s">
        <v>138</v>
      </c>
      <c r="C5" s="181"/>
      <c r="D5" s="181"/>
      <c r="E5" s="181"/>
      <c r="F5" s="181"/>
      <c r="G5" s="181"/>
      <c r="H5" s="181"/>
      <c r="I5" s="181">
        <v>45000</v>
      </c>
      <c r="J5" s="181"/>
      <c r="K5" s="181"/>
      <c r="L5" s="181"/>
      <c r="M5" s="149"/>
      <c r="N5" s="181"/>
      <c r="O5" s="169">
        <f>SUM(C5:N5)</f>
        <v>45000</v>
      </c>
      <c r="P5" s="181"/>
    </row>
    <row r="6" spans="1:16" ht="23.25" customHeight="1">
      <c r="A6" s="155" t="s">
        <v>137</v>
      </c>
      <c r="B6" s="147" t="s">
        <v>326</v>
      </c>
      <c r="C6" s="181"/>
      <c r="D6" s="181">
        <v>124630</v>
      </c>
      <c r="E6" s="181">
        <v>109000</v>
      </c>
      <c r="F6" s="181">
        <v>128000</v>
      </c>
      <c r="G6" s="181">
        <v>98000</v>
      </c>
      <c r="H6" s="181">
        <v>45000</v>
      </c>
      <c r="I6" s="181"/>
      <c r="J6" s="181"/>
      <c r="K6" s="181"/>
      <c r="L6" s="181"/>
      <c r="M6" s="149"/>
      <c r="N6" s="181"/>
      <c r="O6" s="169">
        <f>SUM(D6:N6)</f>
        <v>504630</v>
      </c>
      <c r="P6" s="181"/>
    </row>
    <row r="7" spans="1:16" ht="34.5" customHeight="1">
      <c r="A7" s="155" t="s">
        <v>139</v>
      </c>
      <c r="B7" s="147" t="s">
        <v>140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49"/>
      <c r="N7" s="181"/>
      <c r="O7" s="169">
        <f aca="true" t="shared" si="0" ref="O7:O18">SUM(C7:N7)</f>
        <v>0</v>
      </c>
      <c r="P7" s="181"/>
    </row>
    <row r="8" spans="1:16" ht="16.5" customHeight="1">
      <c r="A8" s="155" t="s">
        <v>141</v>
      </c>
      <c r="B8" s="149" t="s">
        <v>142</v>
      </c>
      <c r="C8" s="181"/>
      <c r="D8" s="182"/>
      <c r="E8" s="181"/>
      <c r="F8" s="181"/>
      <c r="G8" s="181"/>
      <c r="H8" s="181"/>
      <c r="I8" s="181"/>
      <c r="J8" s="181"/>
      <c r="K8" s="181"/>
      <c r="L8" s="181"/>
      <c r="M8" s="149"/>
      <c r="N8" s="181">
        <v>4500</v>
      </c>
      <c r="O8" s="169">
        <f t="shared" si="0"/>
        <v>4500</v>
      </c>
      <c r="P8" s="181"/>
    </row>
    <row r="9" spans="1:16" ht="33.75" customHeight="1">
      <c r="A9" s="155" t="s">
        <v>143</v>
      </c>
      <c r="B9" s="147" t="s">
        <v>144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49"/>
      <c r="N9" s="181"/>
      <c r="O9" s="169">
        <f t="shared" si="0"/>
        <v>0</v>
      </c>
      <c r="P9" s="181"/>
    </row>
    <row r="10" spans="1:16" ht="21.75" customHeight="1">
      <c r="A10" s="155" t="s">
        <v>145</v>
      </c>
      <c r="B10" s="147" t="s">
        <v>146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49"/>
      <c r="N10" s="181">
        <v>709000</v>
      </c>
      <c r="O10" s="169">
        <f t="shared" si="0"/>
        <v>709000</v>
      </c>
      <c r="P10" s="181"/>
    </row>
    <row r="11" spans="1:16" ht="45">
      <c r="A11" s="155" t="s">
        <v>147</v>
      </c>
      <c r="B11" s="147" t="s">
        <v>148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49"/>
      <c r="N11" s="181">
        <v>35000</v>
      </c>
      <c r="O11" s="169">
        <f t="shared" si="0"/>
        <v>35000</v>
      </c>
      <c r="P11" s="181"/>
    </row>
    <row r="12" spans="1:16" ht="22.5">
      <c r="A12" s="155" t="s">
        <v>149</v>
      </c>
      <c r="B12" s="147" t="s">
        <v>150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49"/>
      <c r="N12" s="181">
        <v>5000</v>
      </c>
      <c r="O12" s="169">
        <f t="shared" si="0"/>
        <v>5000</v>
      </c>
      <c r="P12" s="181"/>
    </row>
    <row r="13" spans="1:16" ht="21.75" customHeight="1">
      <c r="A13" s="155" t="s">
        <v>151</v>
      </c>
      <c r="B13" s="147" t="s">
        <v>152</v>
      </c>
      <c r="C13" s="181">
        <v>1152826</v>
      </c>
      <c r="D13" s="181"/>
      <c r="E13" s="181"/>
      <c r="F13" s="181"/>
      <c r="G13" s="181"/>
      <c r="H13" s="181"/>
      <c r="I13" s="181"/>
      <c r="J13" s="181">
        <v>245880</v>
      </c>
      <c r="K13" s="181"/>
      <c r="L13" s="181">
        <v>15000</v>
      </c>
      <c r="M13" s="149"/>
      <c r="N13" s="181"/>
      <c r="O13" s="169">
        <f t="shared" si="0"/>
        <v>1413706</v>
      </c>
      <c r="P13" s="181">
        <v>0</v>
      </c>
    </row>
    <row r="14" spans="1:16" ht="25.5" customHeight="1">
      <c r="A14" s="155" t="s">
        <v>153</v>
      </c>
      <c r="B14" s="147" t="s">
        <v>154</v>
      </c>
      <c r="C14" s="181"/>
      <c r="D14" s="181"/>
      <c r="E14" s="181"/>
      <c r="F14" s="181"/>
      <c r="G14" s="181"/>
      <c r="H14" s="181"/>
      <c r="I14" s="181"/>
      <c r="J14" s="181"/>
      <c r="K14" s="181">
        <v>9000</v>
      </c>
      <c r="L14" s="181"/>
      <c r="M14" s="149"/>
      <c r="N14" s="181">
        <v>0</v>
      </c>
      <c r="O14" s="169">
        <f t="shared" si="0"/>
        <v>9000</v>
      </c>
      <c r="P14" s="181"/>
    </row>
    <row r="15" spans="1:19" ht="21.75" customHeight="1">
      <c r="A15" s="155" t="s">
        <v>155</v>
      </c>
      <c r="B15" s="147" t="s">
        <v>156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49"/>
      <c r="N15" s="181">
        <v>5000</v>
      </c>
      <c r="O15" s="169">
        <f t="shared" si="0"/>
        <v>5000</v>
      </c>
      <c r="P15" s="181"/>
      <c r="S15" s="175" t="s">
        <v>317</v>
      </c>
    </row>
    <row r="16" spans="1:16" s="150" customFormat="1" ht="19.5" customHeight="1">
      <c r="A16" s="233" t="s">
        <v>157</v>
      </c>
      <c r="B16" s="234"/>
      <c r="C16" s="183">
        <v>1152826</v>
      </c>
      <c r="D16" s="183">
        <f>SUM(D2:D15)</f>
        <v>124630</v>
      </c>
      <c r="E16" s="183">
        <v>109000</v>
      </c>
      <c r="F16" s="183">
        <f>SUM(F2:F15)</f>
        <v>128000</v>
      </c>
      <c r="G16" s="183">
        <f>SUM(G2:G15)</f>
        <v>98000</v>
      </c>
      <c r="H16" s="183">
        <f>SUM(H2:H15)</f>
        <v>45000</v>
      </c>
      <c r="I16" s="183">
        <f>SUM(I2:I15)</f>
        <v>45000</v>
      </c>
      <c r="J16" s="183">
        <v>245880</v>
      </c>
      <c r="K16" s="183">
        <f>SUM(K2:K15)</f>
        <v>9000</v>
      </c>
      <c r="L16" s="183">
        <v>15000</v>
      </c>
      <c r="M16" s="159">
        <f>SUM(M10:M15)</f>
        <v>0</v>
      </c>
      <c r="N16" s="183">
        <f>SUM(N2:N15)</f>
        <v>779500</v>
      </c>
      <c r="O16" s="170">
        <f t="shared" si="0"/>
        <v>2751836</v>
      </c>
      <c r="P16" s="183">
        <v>9088725</v>
      </c>
    </row>
    <row r="17" spans="1:16" s="150" customFormat="1" ht="19.5" customHeight="1">
      <c r="A17" s="157"/>
      <c r="B17" s="158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59"/>
      <c r="N17" s="183"/>
      <c r="O17" s="169">
        <f t="shared" si="0"/>
        <v>0</v>
      </c>
      <c r="P17" s="183"/>
    </row>
    <row r="18" spans="1:16" s="150" customFormat="1" ht="15" customHeight="1">
      <c r="A18" s="155" t="s">
        <v>158</v>
      </c>
      <c r="B18" s="151" t="s">
        <v>159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49"/>
      <c r="N18" s="181">
        <v>1200</v>
      </c>
      <c r="O18" s="169">
        <f t="shared" si="0"/>
        <v>1200</v>
      </c>
      <c r="P18" s="181"/>
    </row>
    <row r="19" spans="1:16" s="150" customFormat="1" ht="19.5" customHeight="1">
      <c r="A19" s="233" t="s">
        <v>160</v>
      </c>
      <c r="B19" s="234"/>
      <c r="C19" s="183"/>
      <c r="D19" s="183">
        <f aca="true" t="shared" si="1" ref="D19:M19">SUM(D18)</f>
        <v>0</v>
      </c>
      <c r="E19" s="183">
        <f t="shared" si="1"/>
        <v>0</v>
      </c>
      <c r="F19" s="183">
        <f t="shared" si="1"/>
        <v>0</v>
      </c>
      <c r="G19" s="183">
        <f t="shared" si="1"/>
        <v>0</v>
      </c>
      <c r="H19" s="183">
        <f t="shared" si="1"/>
        <v>0</v>
      </c>
      <c r="I19" s="183">
        <f>SUM(I18)</f>
        <v>0</v>
      </c>
      <c r="J19" s="183">
        <f t="shared" si="1"/>
        <v>0</v>
      </c>
      <c r="K19" s="183">
        <f t="shared" si="1"/>
        <v>0</v>
      </c>
      <c r="L19" s="183">
        <f t="shared" si="1"/>
        <v>0</v>
      </c>
      <c r="M19" s="159">
        <f t="shared" si="1"/>
        <v>0</v>
      </c>
      <c r="N19" s="183">
        <v>1200</v>
      </c>
      <c r="O19" s="169">
        <v>1200</v>
      </c>
      <c r="P19" s="183">
        <f>SUM(P18)</f>
        <v>0</v>
      </c>
    </row>
    <row r="20" spans="1:16" ht="12.75">
      <c r="A20" s="155"/>
      <c r="B20" s="15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49"/>
      <c r="N20" s="181"/>
      <c r="O20" s="169"/>
      <c r="P20" s="181"/>
    </row>
    <row r="21" spans="1:16" s="150" customFormat="1" ht="19.5" customHeight="1">
      <c r="A21" s="233"/>
      <c r="B21" s="234"/>
      <c r="C21" s="183"/>
      <c r="D21" s="183">
        <f aca="true" t="shared" si="2" ref="D21:M21">SUM(D20)</f>
        <v>0</v>
      </c>
      <c r="E21" s="183">
        <f t="shared" si="2"/>
        <v>0</v>
      </c>
      <c r="F21" s="183">
        <f t="shared" si="2"/>
        <v>0</v>
      </c>
      <c r="G21" s="183">
        <f t="shared" si="2"/>
        <v>0</v>
      </c>
      <c r="H21" s="183">
        <f t="shared" si="2"/>
        <v>0</v>
      </c>
      <c r="I21" s="183">
        <f t="shared" si="2"/>
        <v>0</v>
      </c>
      <c r="J21" s="183">
        <f t="shared" si="2"/>
        <v>0</v>
      </c>
      <c r="K21" s="183">
        <f t="shared" si="2"/>
        <v>0</v>
      </c>
      <c r="L21" s="183">
        <f t="shared" si="2"/>
        <v>0</v>
      </c>
      <c r="M21" s="159">
        <f t="shared" si="2"/>
        <v>0</v>
      </c>
      <c r="N21" s="183">
        <f>SUM(N20:N20)</f>
        <v>0</v>
      </c>
      <c r="O21" s="169">
        <f>SUM(C21:N21)</f>
        <v>0</v>
      </c>
      <c r="P21" s="183">
        <f>SUM(P20)</f>
        <v>0</v>
      </c>
    </row>
    <row r="22" spans="1:16" s="150" customFormat="1" ht="86.25" customHeight="1">
      <c r="A22" s="161"/>
      <c r="B22" s="161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62"/>
      <c r="N22" s="186">
        <v>780700</v>
      </c>
      <c r="O22" s="162">
        <v>2753036</v>
      </c>
      <c r="P22" s="186">
        <v>9088725</v>
      </c>
    </row>
    <row r="23" spans="1:16" ht="19.5" customHeight="1">
      <c r="A23" s="163" t="s">
        <v>161</v>
      </c>
      <c r="B23" s="164"/>
      <c r="C23" s="187"/>
      <c r="D23" s="188"/>
      <c r="E23" s="188"/>
      <c r="F23" s="188"/>
      <c r="G23" s="188"/>
      <c r="H23" s="188"/>
      <c r="I23" s="188"/>
      <c r="J23" s="188"/>
      <c r="K23" s="188"/>
      <c r="L23" s="188"/>
      <c r="M23" s="165"/>
      <c r="N23" s="188"/>
      <c r="O23" s="171"/>
      <c r="P23" s="188"/>
    </row>
    <row r="24" spans="1:17" ht="15.75" customHeight="1">
      <c r="A24" s="155" t="s">
        <v>162</v>
      </c>
      <c r="B24" s="149" t="s">
        <v>163</v>
      </c>
      <c r="C24" s="181"/>
      <c r="D24" s="181">
        <v>96000</v>
      </c>
      <c r="E24" s="181">
        <v>80000</v>
      </c>
      <c r="F24" s="181"/>
      <c r="G24" s="181"/>
      <c r="H24" s="181"/>
      <c r="I24" s="181"/>
      <c r="J24" s="181">
        <v>204000</v>
      </c>
      <c r="K24" s="181"/>
      <c r="L24" s="181"/>
      <c r="M24" s="149"/>
      <c r="N24" s="181"/>
      <c r="O24" s="169">
        <f>SUM(C24:N24)</f>
        <v>380000</v>
      </c>
      <c r="P24" s="181">
        <v>7444492.9</v>
      </c>
      <c r="Q24"/>
    </row>
    <row r="25" spans="1:17" ht="15.75" customHeight="1">
      <c r="A25" s="155" t="s">
        <v>334</v>
      </c>
      <c r="B25" s="149" t="s">
        <v>335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49"/>
      <c r="N25" s="181"/>
      <c r="O25" s="169">
        <f>SUM(C25:N25)</f>
        <v>0</v>
      </c>
      <c r="P25" s="181">
        <v>45432.1</v>
      </c>
      <c r="Q25"/>
    </row>
    <row r="26" spans="1:17" ht="22.5" customHeight="1">
      <c r="A26" s="155" t="s">
        <v>318</v>
      </c>
      <c r="B26" s="149" t="s">
        <v>333</v>
      </c>
      <c r="C26" s="181"/>
      <c r="D26" s="181"/>
      <c r="E26" s="181">
        <v>1000</v>
      </c>
      <c r="F26" s="181"/>
      <c r="G26" s="181"/>
      <c r="H26" s="181"/>
      <c r="I26" s="181"/>
      <c r="J26" s="181">
        <v>1000</v>
      </c>
      <c r="K26" s="181"/>
      <c r="L26" s="181"/>
      <c r="M26" s="149"/>
      <c r="N26" s="181"/>
      <c r="O26" s="169">
        <f>C26+D26+E26+F26+G26+H26+J26+K26+L26+M26+N26</f>
        <v>2000</v>
      </c>
      <c r="P26" s="181">
        <v>22000</v>
      </c>
      <c r="Q26"/>
    </row>
    <row r="27" spans="1:17" ht="27.75" customHeight="1">
      <c r="A27" s="155" t="s">
        <v>164</v>
      </c>
      <c r="B27" s="147" t="s">
        <v>165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49"/>
      <c r="N27" s="181"/>
      <c r="O27" s="169">
        <f>C27+D27+E27+F27+G27+H27+J27+K27+L27+M27+N27</f>
        <v>0</v>
      </c>
      <c r="P27" s="181">
        <v>15000</v>
      </c>
      <c r="Q27"/>
    </row>
    <row r="28" spans="1:17" ht="20.25" customHeight="1">
      <c r="A28" s="155" t="s">
        <v>166</v>
      </c>
      <c r="B28" s="147" t="s">
        <v>167</v>
      </c>
      <c r="C28" s="181"/>
      <c r="D28" s="181">
        <v>6250</v>
      </c>
      <c r="E28" s="181"/>
      <c r="F28" s="181"/>
      <c r="G28" s="181"/>
      <c r="H28" s="181"/>
      <c r="I28" s="181"/>
      <c r="J28" s="181">
        <v>2500</v>
      </c>
      <c r="K28" s="181"/>
      <c r="L28" s="181"/>
      <c r="M28" s="149"/>
      <c r="N28" s="181"/>
      <c r="O28" s="169">
        <f aca="true" t="shared" si="3" ref="O28:O35">SUM(C28:N28)</f>
        <v>8750</v>
      </c>
      <c r="P28" s="181">
        <v>92500</v>
      </c>
      <c r="Q28"/>
    </row>
    <row r="29" spans="1:17" ht="17.25" customHeight="1">
      <c r="A29" s="155" t="s">
        <v>168</v>
      </c>
      <c r="B29" s="147" t="s">
        <v>169</v>
      </c>
      <c r="C29" s="181"/>
      <c r="D29" s="181"/>
      <c r="E29" s="181">
        <v>8750</v>
      </c>
      <c r="F29" s="181"/>
      <c r="G29" s="181"/>
      <c r="H29" s="181"/>
      <c r="I29" s="181"/>
      <c r="J29" s="181">
        <v>2500</v>
      </c>
      <c r="K29" s="181"/>
      <c r="L29" s="181"/>
      <c r="M29" s="149"/>
      <c r="N29" s="181"/>
      <c r="O29" s="169">
        <f t="shared" si="3"/>
        <v>11250</v>
      </c>
      <c r="P29" s="181">
        <v>92500</v>
      </c>
      <c r="Q29"/>
    </row>
    <row r="30" spans="1:17" ht="21.75" customHeight="1">
      <c r="A30" s="155" t="s">
        <v>170</v>
      </c>
      <c r="B30" s="147" t="s">
        <v>171</v>
      </c>
      <c r="C30" s="181"/>
      <c r="D30" s="181">
        <v>15000</v>
      </c>
      <c r="E30" s="181">
        <v>12500</v>
      </c>
      <c r="F30" s="181"/>
      <c r="G30" s="181"/>
      <c r="H30" s="181"/>
      <c r="I30" s="181"/>
      <c r="J30" s="181">
        <v>31200</v>
      </c>
      <c r="K30" s="181"/>
      <c r="L30" s="181"/>
      <c r="M30" s="149"/>
      <c r="N30" s="181"/>
      <c r="O30" s="169">
        <f t="shared" si="3"/>
        <v>58700</v>
      </c>
      <c r="P30" s="181">
        <v>1085200</v>
      </c>
      <c r="Q30"/>
    </row>
    <row r="31" spans="1:17" ht="21.75" customHeight="1">
      <c r="A31" s="155" t="s">
        <v>172</v>
      </c>
      <c r="B31" s="147" t="s">
        <v>173</v>
      </c>
      <c r="C31" s="181"/>
      <c r="D31" s="181">
        <v>480</v>
      </c>
      <c r="E31" s="181">
        <v>400</v>
      </c>
      <c r="F31" s="181"/>
      <c r="G31" s="181"/>
      <c r="H31" s="181"/>
      <c r="I31" s="181"/>
      <c r="J31" s="181">
        <v>1080</v>
      </c>
      <c r="K31" s="181"/>
      <c r="L31" s="181"/>
      <c r="M31" s="149"/>
      <c r="N31" s="181"/>
      <c r="O31" s="169">
        <f t="shared" si="3"/>
        <v>1960</v>
      </c>
      <c r="P31" s="181"/>
      <c r="Q31"/>
    </row>
    <row r="32" spans="1:17" ht="21.75" customHeight="1">
      <c r="A32" s="155" t="s">
        <v>380</v>
      </c>
      <c r="B32" s="147" t="s">
        <v>381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49"/>
      <c r="N32" s="181"/>
      <c r="O32" s="169"/>
      <c r="P32" s="181">
        <v>121500</v>
      </c>
      <c r="Q32"/>
    </row>
    <row r="33" spans="1:17" ht="38.25" customHeight="1">
      <c r="A33" s="155" t="s">
        <v>174</v>
      </c>
      <c r="B33" s="147" t="s">
        <v>175</v>
      </c>
      <c r="C33" s="181"/>
      <c r="D33" s="181">
        <v>1680</v>
      </c>
      <c r="E33" s="181">
        <v>1350</v>
      </c>
      <c r="F33" s="181"/>
      <c r="G33" s="181"/>
      <c r="H33" s="181"/>
      <c r="I33" s="181"/>
      <c r="J33" s="181">
        <v>3600</v>
      </c>
      <c r="K33" s="181"/>
      <c r="L33" s="181"/>
      <c r="M33" s="149"/>
      <c r="N33" s="181"/>
      <c r="O33" s="169">
        <f t="shared" si="3"/>
        <v>6630</v>
      </c>
      <c r="P33" s="181"/>
      <c r="Q33"/>
    </row>
    <row r="34" spans="1:17" ht="24" customHeight="1">
      <c r="A34" s="155" t="s">
        <v>176</v>
      </c>
      <c r="B34" s="147" t="s">
        <v>177</v>
      </c>
      <c r="C34" s="181">
        <v>30000</v>
      </c>
      <c r="D34" s="181">
        <v>1020</v>
      </c>
      <c r="E34" s="181">
        <v>1190</v>
      </c>
      <c r="F34" s="181"/>
      <c r="G34" s="181"/>
      <c r="H34" s="181"/>
      <c r="I34" s="181"/>
      <c r="J34" s="181"/>
      <c r="K34" s="181"/>
      <c r="L34" s="181"/>
      <c r="M34" s="149"/>
      <c r="N34" s="181">
        <v>20000</v>
      </c>
      <c r="O34" s="169">
        <f t="shared" si="3"/>
        <v>52210</v>
      </c>
      <c r="P34" s="181"/>
      <c r="Q34"/>
    </row>
    <row r="35" spans="1:17" ht="16.5" customHeight="1">
      <c r="A35" s="155" t="s">
        <v>178</v>
      </c>
      <c r="B35" s="147" t="s">
        <v>292</v>
      </c>
      <c r="C35" s="181">
        <v>9000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49"/>
      <c r="N35" s="181">
        <v>1000</v>
      </c>
      <c r="O35" s="169">
        <f t="shared" si="3"/>
        <v>10000</v>
      </c>
      <c r="P35" s="181"/>
      <c r="Q35"/>
    </row>
    <row r="36" spans="1:17" ht="15.75" customHeight="1">
      <c r="A36" s="155" t="s">
        <v>179</v>
      </c>
      <c r="B36" s="147" t="s">
        <v>293</v>
      </c>
      <c r="C36" s="181">
        <v>3000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49"/>
      <c r="N36" s="181"/>
      <c r="O36" s="169">
        <f>C36+D36+E36+F36+G36+H36+J36+K36+L36+M36+N36</f>
        <v>3000</v>
      </c>
      <c r="P36" s="181"/>
      <c r="Q36"/>
    </row>
    <row r="37" spans="1:17" ht="24" customHeight="1">
      <c r="A37" s="155" t="s">
        <v>315</v>
      </c>
      <c r="B37" s="147" t="s">
        <v>316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49"/>
      <c r="N37" s="181"/>
      <c r="O37" s="169">
        <f>C37+D37+E37+F37+G37+H37+J37+K37+L37+M37+N37</f>
        <v>0</v>
      </c>
      <c r="P37" s="181"/>
      <c r="Q37"/>
    </row>
    <row r="38" spans="1:17" ht="15.75" customHeight="1">
      <c r="A38" s="155" t="s">
        <v>278</v>
      </c>
      <c r="B38" s="147" t="s">
        <v>294</v>
      </c>
      <c r="C38" s="181">
        <v>1000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49"/>
      <c r="N38" s="181"/>
      <c r="O38" s="169">
        <f>C38+D38+E38+F38+G38+H38+J38+K38+L38+M38+N38</f>
        <v>1000</v>
      </c>
      <c r="P38" s="181"/>
      <c r="Q38"/>
    </row>
    <row r="39" spans="1:17" ht="23.25" customHeight="1">
      <c r="A39" s="155" t="s">
        <v>180</v>
      </c>
      <c r="B39" s="147" t="s">
        <v>181</v>
      </c>
      <c r="C39" s="181"/>
      <c r="D39" s="181">
        <v>4200</v>
      </c>
      <c r="E39" s="181">
        <v>3810</v>
      </c>
      <c r="F39" s="181"/>
      <c r="G39" s="181"/>
      <c r="H39" s="181"/>
      <c r="I39" s="181"/>
      <c r="J39" s="181"/>
      <c r="K39" s="181"/>
      <c r="L39" s="181"/>
      <c r="M39" s="149"/>
      <c r="N39" s="181"/>
      <c r="O39" s="169">
        <f>SUM(C39:N39)</f>
        <v>8010</v>
      </c>
      <c r="P39" s="181">
        <v>170100</v>
      </c>
      <c r="Q39"/>
    </row>
    <row r="40" spans="1:17" ht="15" customHeight="1">
      <c r="A40" s="155" t="s">
        <v>279</v>
      </c>
      <c r="B40" s="147" t="s">
        <v>295</v>
      </c>
      <c r="C40" s="181">
        <v>8000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49"/>
      <c r="N40" s="181">
        <v>1000</v>
      </c>
      <c r="O40" s="169">
        <f aca="true" t="shared" si="4" ref="O40:O47">C40+D40+E40+F40+G40+H40+J40+K40+L40+M40+N40</f>
        <v>9000</v>
      </c>
      <c r="P40" s="181"/>
      <c r="Q40"/>
    </row>
    <row r="41" spans="1:17" ht="14.25" customHeight="1">
      <c r="A41" s="155" t="s">
        <v>182</v>
      </c>
      <c r="B41" s="149" t="s">
        <v>183</v>
      </c>
      <c r="C41" s="181">
        <v>500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49"/>
      <c r="N41" s="181"/>
      <c r="O41" s="169">
        <f t="shared" si="4"/>
        <v>500</v>
      </c>
      <c r="P41" s="181"/>
      <c r="Q41"/>
    </row>
    <row r="42" spans="1:17" ht="33.75" customHeight="1">
      <c r="A42" s="155" t="s">
        <v>184</v>
      </c>
      <c r="B42" s="147" t="s">
        <v>185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49"/>
      <c r="N42" s="181"/>
      <c r="O42" s="169">
        <f t="shared" si="4"/>
        <v>0</v>
      </c>
      <c r="P42" s="181"/>
      <c r="Q42"/>
    </row>
    <row r="43" spans="1:17" ht="17.25" customHeight="1">
      <c r="A43" s="155" t="s">
        <v>186</v>
      </c>
      <c r="B43" s="149" t="s">
        <v>187</v>
      </c>
      <c r="C43" s="181">
        <v>25000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49"/>
      <c r="N43" s="181">
        <v>1000</v>
      </c>
      <c r="O43" s="169">
        <f t="shared" si="4"/>
        <v>26000</v>
      </c>
      <c r="P43" s="181"/>
      <c r="Q43"/>
    </row>
    <row r="44" spans="1:17" ht="15" customHeight="1">
      <c r="A44" s="155" t="s">
        <v>188</v>
      </c>
      <c r="B44" s="147" t="s">
        <v>189</v>
      </c>
      <c r="C44" s="181">
        <v>11000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49"/>
      <c r="N44" s="181">
        <v>1000</v>
      </c>
      <c r="O44" s="169">
        <f t="shared" si="4"/>
        <v>12000</v>
      </c>
      <c r="P44" s="181"/>
      <c r="Q44"/>
    </row>
    <row r="45" spans="1:17" ht="30" customHeight="1">
      <c r="A45" s="155" t="s">
        <v>190</v>
      </c>
      <c r="B45" s="147" t="s">
        <v>191</v>
      </c>
      <c r="C45" s="181">
        <v>20000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49"/>
      <c r="N45" s="181">
        <v>1000</v>
      </c>
      <c r="O45" s="169">
        <f t="shared" si="4"/>
        <v>21000</v>
      </c>
      <c r="P45" s="181"/>
      <c r="Q45"/>
    </row>
    <row r="46" spans="1:17" ht="22.5" customHeight="1">
      <c r="A46" s="155" t="s">
        <v>192</v>
      </c>
      <c r="B46" s="147" t="s">
        <v>193</v>
      </c>
      <c r="C46" s="181">
        <v>10000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49"/>
      <c r="N46" s="181">
        <v>1000</v>
      </c>
      <c r="O46" s="169">
        <f t="shared" si="4"/>
        <v>11000</v>
      </c>
      <c r="P46" s="181"/>
      <c r="Q46"/>
    </row>
    <row r="47" spans="1:17" ht="33.75">
      <c r="A47" s="155" t="s">
        <v>194</v>
      </c>
      <c r="B47" s="147" t="s">
        <v>195</v>
      </c>
      <c r="C47" s="181">
        <v>5000</v>
      </c>
      <c r="D47" s="181"/>
      <c r="E47" s="181"/>
      <c r="F47" s="181"/>
      <c r="G47" s="181"/>
      <c r="H47" s="181"/>
      <c r="I47" s="181"/>
      <c r="J47" s="181"/>
      <c r="K47" s="181"/>
      <c r="L47" s="181">
        <v>6000</v>
      </c>
      <c r="M47" s="149"/>
      <c r="N47" s="181">
        <v>5000</v>
      </c>
      <c r="O47" s="169">
        <f t="shared" si="4"/>
        <v>16000</v>
      </c>
      <c r="P47" s="181"/>
      <c r="Q47"/>
    </row>
    <row r="48" spans="1:17" ht="15.75" customHeight="1">
      <c r="A48" s="155" t="s">
        <v>196</v>
      </c>
      <c r="B48" s="149" t="s">
        <v>197</v>
      </c>
      <c r="C48" s="181"/>
      <c r="D48" s="181"/>
      <c r="E48" s="181"/>
      <c r="F48" s="181">
        <v>128000</v>
      </c>
      <c r="G48" s="181">
        <v>98000</v>
      </c>
      <c r="H48" s="181">
        <v>45000</v>
      </c>
      <c r="I48" s="181">
        <v>45000</v>
      </c>
      <c r="J48" s="181"/>
      <c r="K48" s="181"/>
      <c r="L48" s="181"/>
      <c r="M48" s="149"/>
      <c r="N48" s="181">
        <v>415000</v>
      </c>
      <c r="O48" s="169">
        <f>SUM(C48:N48)</f>
        <v>731000</v>
      </c>
      <c r="P48" s="181"/>
      <c r="Q48"/>
    </row>
    <row r="49" spans="1:17" ht="15.75" customHeight="1">
      <c r="A49" s="155" t="s">
        <v>319</v>
      </c>
      <c r="B49" s="149" t="s">
        <v>320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49"/>
      <c r="N49" s="181"/>
      <c r="O49" s="169">
        <f aca="true" t="shared" si="5" ref="O49:O90">C49+D49+E49+F49+G49+H49+J49+K49+L49+M49+N49</f>
        <v>0</v>
      </c>
      <c r="P49" s="181"/>
      <c r="Q49"/>
    </row>
    <row r="50" spans="1:17" ht="17.25" customHeight="1">
      <c r="A50" s="155" t="s">
        <v>198</v>
      </c>
      <c r="B50" s="149" t="s">
        <v>199</v>
      </c>
      <c r="C50" s="181">
        <v>87000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49"/>
      <c r="N50" s="181">
        <v>22500</v>
      </c>
      <c r="O50" s="169">
        <f t="shared" si="5"/>
        <v>109500</v>
      </c>
      <c r="P50" s="181"/>
      <c r="Q50"/>
    </row>
    <row r="51" spans="1:17" ht="15.75" customHeight="1">
      <c r="A51" s="155" t="s">
        <v>200</v>
      </c>
      <c r="B51" s="149" t="s">
        <v>201</v>
      </c>
      <c r="C51" s="181">
        <v>150000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49"/>
      <c r="N51" s="181"/>
      <c r="O51" s="169">
        <f t="shared" si="5"/>
        <v>150000</v>
      </c>
      <c r="P51" s="181"/>
      <c r="Q51"/>
    </row>
    <row r="52" spans="1:17" ht="19.5" customHeight="1">
      <c r="A52" s="155" t="s">
        <v>202</v>
      </c>
      <c r="B52" s="149" t="s">
        <v>203</v>
      </c>
      <c r="C52" s="181">
        <v>14000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49"/>
      <c r="N52" s="181">
        <v>4200</v>
      </c>
      <c r="O52" s="169">
        <f t="shared" si="5"/>
        <v>18200</v>
      </c>
      <c r="P52" s="181"/>
      <c r="Q52"/>
    </row>
    <row r="53" spans="1:17" ht="33.75">
      <c r="A53" s="155" t="s">
        <v>204</v>
      </c>
      <c r="B53" s="147" t="s">
        <v>205</v>
      </c>
      <c r="C53" s="181">
        <v>10000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49"/>
      <c r="N53" s="181">
        <v>5000</v>
      </c>
      <c r="O53" s="169">
        <f t="shared" si="5"/>
        <v>15000</v>
      </c>
      <c r="P53" s="181"/>
      <c r="Q53"/>
    </row>
    <row r="54" spans="1:17" ht="33.75">
      <c r="A54" s="155" t="s">
        <v>206</v>
      </c>
      <c r="B54" s="147" t="s">
        <v>207</v>
      </c>
      <c r="C54" s="181">
        <v>35000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49"/>
      <c r="N54" s="181">
        <v>10000</v>
      </c>
      <c r="O54" s="169">
        <f t="shared" si="5"/>
        <v>45000</v>
      </c>
      <c r="P54" s="181"/>
      <c r="Q54"/>
    </row>
    <row r="55" spans="1:17" ht="12.75">
      <c r="A55" s="155" t="s">
        <v>345</v>
      </c>
      <c r="B55" s="147" t="s">
        <v>346</v>
      </c>
      <c r="C55" s="181">
        <v>8000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49"/>
      <c r="N55" s="181"/>
      <c r="O55" s="169">
        <f t="shared" si="5"/>
        <v>8000</v>
      </c>
      <c r="P55" s="181"/>
      <c r="Q55"/>
    </row>
    <row r="56" spans="1:17" ht="15.75" customHeight="1">
      <c r="A56" s="155" t="s">
        <v>280</v>
      </c>
      <c r="B56" s="147" t="s">
        <v>296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49"/>
      <c r="N56" s="181"/>
      <c r="O56" s="169">
        <f t="shared" si="5"/>
        <v>0</v>
      </c>
      <c r="P56" s="181"/>
      <c r="Q56"/>
    </row>
    <row r="57" spans="1:17" ht="14.25" customHeight="1">
      <c r="A57" s="155" t="s">
        <v>208</v>
      </c>
      <c r="B57" s="149" t="s">
        <v>209</v>
      </c>
      <c r="C57" s="181">
        <v>15000</v>
      </c>
      <c r="D57" s="181"/>
      <c r="E57" s="181"/>
      <c r="F57" s="181"/>
      <c r="G57" s="181"/>
      <c r="H57" s="181"/>
      <c r="I57" s="181"/>
      <c r="J57" s="181"/>
      <c r="K57" s="181"/>
      <c r="L57" s="181">
        <v>9000</v>
      </c>
      <c r="M57" s="149"/>
      <c r="N57" s="181">
        <v>3000</v>
      </c>
      <c r="O57" s="169">
        <f t="shared" si="5"/>
        <v>27000</v>
      </c>
      <c r="P57" s="181"/>
      <c r="Q57"/>
    </row>
    <row r="58" spans="1:17" ht="15" customHeight="1">
      <c r="A58" s="155" t="s">
        <v>281</v>
      </c>
      <c r="B58" s="149" t="s">
        <v>297</v>
      </c>
      <c r="C58" s="181">
        <v>0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49"/>
      <c r="N58" s="181"/>
      <c r="O58" s="169">
        <f t="shared" si="5"/>
        <v>0</v>
      </c>
      <c r="P58" s="181"/>
      <c r="Q58"/>
    </row>
    <row r="59" spans="1:17" ht="22.5">
      <c r="A59" s="155" t="s">
        <v>272</v>
      </c>
      <c r="B59" s="147" t="s">
        <v>298</v>
      </c>
      <c r="C59" s="181">
        <v>5000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49"/>
      <c r="N59" s="181"/>
      <c r="O59" s="169">
        <f t="shared" si="5"/>
        <v>5000</v>
      </c>
      <c r="P59" s="181"/>
      <c r="Q59"/>
    </row>
    <row r="60" spans="1:17" ht="16.5" customHeight="1">
      <c r="A60" s="155" t="s">
        <v>210</v>
      </c>
      <c r="B60" s="149" t="s">
        <v>211</v>
      </c>
      <c r="C60" s="181">
        <v>30000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49"/>
      <c r="N60" s="181"/>
      <c r="O60" s="169">
        <f t="shared" si="5"/>
        <v>30000</v>
      </c>
      <c r="P60" s="181"/>
      <c r="Q60"/>
    </row>
    <row r="61" spans="1:17" ht="15.75" customHeight="1">
      <c r="A61" s="155" t="s">
        <v>212</v>
      </c>
      <c r="B61" s="149" t="s">
        <v>213</v>
      </c>
      <c r="C61" s="181">
        <v>1000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49"/>
      <c r="N61" s="181"/>
      <c r="O61" s="169">
        <f t="shared" si="5"/>
        <v>1000</v>
      </c>
      <c r="P61" s="181"/>
      <c r="Q61"/>
    </row>
    <row r="62" spans="1:17" ht="16.5" customHeight="1">
      <c r="A62" s="155" t="s">
        <v>214</v>
      </c>
      <c r="B62" s="149" t="s">
        <v>215</v>
      </c>
      <c r="C62" s="181">
        <v>5000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49"/>
      <c r="N62" s="181">
        <v>1000</v>
      </c>
      <c r="O62" s="169">
        <f t="shared" si="5"/>
        <v>6000</v>
      </c>
      <c r="P62" s="181"/>
      <c r="Q62"/>
    </row>
    <row r="63" spans="1:17" ht="22.5">
      <c r="A63" s="155" t="s">
        <v>216</v>
      </c>
      <c r="B63" s="147" t="s">
        <v>299</v>
      </c>
      <c r="C63" s="181">
        <v>280000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49"/>
      <c r="N63" s="181">
        <v>15000</v>
      </c>
      <c r="O63" s="169">
        <f t="shared" si="5"/>
        <v>295000</v>
      </c>
      <c r="P63" s="181"/>
      <c r="Q63"/>
    </row>
    <row r="64" spans="1:17" ht="33.75">
      <c r="A64" s="155" t="s">
        <v>217</v>
      </c>
      <c r="B64" s="147" t="s">
        <v>218</v>
      </c>
      <c r="C64" s="181">
        <v>25000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49"/>
      <c r="N64" s="181"/>
      <c r="O64" s="169">
        <f t="shared" si="5"/>
        <v>25000</v>
      </c>
      <c r="P64" s="181"/>
      <c r="Q64"/>
    </row>
    <row r="65" spans="1:17" ht="22.5">
      <c r="A65" s="155" t="s">
        <v>219</v>
      </c>
      <c r="B65" s="147" t="s">
        <v>220</v>
      </c>
      <c r="C65" s="181">
        <v>20000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49"/>
      <c r="N65" s="181"/>
      <c r="O65" s="169">
        <f t="shared" si="5"/>
        <v>20000</v>
      </c>
      <c r="P65" s="181"/>
      <c r="Q65"/>
    </row>
    <row r="66" spans="1:17" ht="33.75">
      <c r="A66" s="155" t="s">
        <v>221</v>
      </c>
      <c r="B66" s="147" t="s">
        <v>222</v>
      </c>
      <c r="C66" s="181">
        <v>7000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49"/>
      <c r="N66" s="181"/>
      <c r="O66" s="169">
        <f t="shared" si="5"/>
        <v>7000</v>
      </c>
      <c r="P66" s="181"/>
      <c r="Q66"/>
    </row>
    <row r="67" spans="1:17" ht="15.75" customHeight="1">
      <c r="A67" s="155" t="s">
        <v>282</v>
      </c>
      <c r="B67" s="147" t="s">
        <v>300</v>
      </c>
      <c r="C67" s="181">
        <v>1000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49"/>
      <c r="N67" s="181"/>
      <c r="O67" s="169">
        <f t="shared" si="5"/>
        <v>1000</v>
      </c>
      <c r="P67" s="181"/>
      <c r="Q67"/>
    </row>
    <row r="68" spans="1:17" ht="16.5" customHeight="1">
      <c r="A68" s="155" t="s">
        <v>223</v>
      </c>
      <c r="B68" s="149" t="s">
        <v>224</v>
      </c>
      <c r="C68" s="181">
        <v>17600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49"/>
      <c r="N68" s="181"/>
      <c r="O68" s="169">
        <f t="shared" si="5"/>
        <v>17600</v>
      </c>
      <c r="P68" s="181"/>
      <c r="Q68"/>
    </row>
    <row r="69" spans="1:17" ht="15.75" customHeight="1">
      <c r="A69" s="155" t="s">
        <v>225</v>
      </c>
      <c r="B69" s="149" t="s">
        <v>226</v>
      </c>
      <c r="C69" s="181">
        <v>15000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49"/>
      <c r="N69" s="181"/>
      <c r="O69" s="169">
        <f t="shared" si="5"/>
        <v>15000</v>
      </c>
      <c r="P69" s="181"/>
      <c r="Q69"/>
    </row>
    <row r="70" spans="1:17" ht="15.75" customHeight="1">
      <c r="A70" s="155" t="s">
        <v>283</v>
      </c>
      <c r="B70" s="149" t="s">
        <v>301</v>
      </c>
      <c r="C70" s="181">
        <v>3400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49"/>
      <c r="N70" s="181"/>
      <c r="O70" s="169">
        <f t="shared" si="5"/>
        <v>3400</v>
      </c>
      <c r="P70" s="181"/>
      <c r="Q70"/>
    </row>
    <row r="71" spans="1:17" ht="15" customHeight="1">
      <c r="A71" s="155" t="s">
        <v>227</v>
      </c>
      <c r="B71" s="149" t="s">
        <v>228</v>
      </c>
      <c r="C71" s="181">
        <v>1700</v>
      </c>
      <c r="D71" s="181"/>
      <c r="E71" s="181"/>
      <c r="F71" s="181"/>
      <c r="G71" s="181"/>
      <c r="H71" s="181"/>
      <c r="I71" s="181"/>
      <c r="J71" s="181"/>
      <c r="K71" s="181"/>
      <c r="L71" s="181"/>
      <c r="M71" s="149"/>
      <c r="N71" s="181"/>
      <c r="O71" s="169">
        <f t="shared" si="5"/>
        <v>1700</v>
      </c>
      <c r="P71" s="181"/>
      <c r="Q71"/>
    </row>
    <row r="72" spans="1:17" ht="16.5" customHeight="1">
      <c r="A72" s="155" t="s">
        <v>284</v>
      </c>
      <c r="B72" s="149" t="s">
        <v>302</v>
      </c>
      <c r="C72" s="181">
        <v>22000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49"/>
      <c r="N72" s="181"/>
      <c r="O72" s="169">
        <f t="shared" si="5"/>
        <v>22000</v>
      </c>
      <c r="P72" s="181"/>
      <c r="Q72"/>
    </row>
    <row r="73" spans="1:17" ht="18.75" customHeight="1">
      <c r="A73" s="155" t="s">
        <v>229</v>
      </c>
      <c r="B73" s="149" t="s">
        <v>230</v>
      </c>
      <c r="C73" s="181">
        <v>1800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49"/>
      <c r="N73" s="181"/>
      <c r="O73" s="169">
        <f t="shared" si="5"/>
        <v>1800</v>
      </c>
      <c r="P73" s="181"/>
      <c r="Q73"/>
    </row>
    <row r="74" spans="1:17" ht="17.25" customHeight="1">
      <c r="A74" s="155" t="s">
        <v>273</v>
      </c>
      <c r="B74" s="149" t="s">
        <v>314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49"/>
      <c r="N74" s="181">
        <v>11000</v>
      </c>
      <c r="O74" s="169">
        <f t="shared" si="5"/>
        <v>11000</v>
      </c>
      <c r="P74" s="181"/>
      <c r="Q74"/>
    </row>
    <row r="75" spans="1:17" ht="18.75" customHeight="1">
      <c r="A75" s="155" t="s">
        <v>231</v>
      </c>
      <c r="B75" s="149" t="s">
        <v>232</v>
      </c>
      <c r="C75" s="181">
        <v>170000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49"/>
      <c r="N75" s="181"/>
      <c r="O75" s="169">
        <f t="shared" si="5"/>
        <v>170000</v>
      </c>
      <c r="P75" s="181"/>
      <c r="Q75"/>
    </row>
    <row r="76" spans="1:17" ht="22.5">
      <c r="A76" s="155" t="s">
        <v>233</v>
      </c>
      <c r="B76" s="147" t="s">
        <v>234</v>
      </c>
      <c r="C76" s="181">
        <v>15000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49"/>
      <c r="N76" s="181">
        <v>5000</v>
      </c>
      <c r="O76" s="169">
        <f t="shared" si="5"/>
        <v>20000</v>
      </c>
      <c r="P76" s="181"/>
      <c r="Q76"/>
    </row>
    <row r="77" spans="1:17" ht="18" customHeight="1">
      <c r="A77" s="155" t="s">
        <v>285</v>
      </c>
      <c r="B77" s="147" t="s">
        <v>303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49"/>
      <c r="N77" s="181"/>
      <c r="O77" s="169">
        <f t="shared" si="5"/>
        <v>0</v>
      </c>
      <c r="P77" s="181"/>
      <c r="Q77"/>
    </row>
    <row r="78" spans="1:17" ht="18" customHeight="1">
      <c r="A78" s="155" t="s">
        <v>286</v>
      </c>
      <c r="B78" s="147" t="s">
        <v>304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49"/>
      <c r="N78" s="181"/>
      <c r="O78" s="169">
        <f t="shared" si="5"/>
        <v>0</v>
      </c>
      <c r="P78" s="181"/>
      <c r="Q78"/>
    </row>
    <row r="79" spans="1:17" ht="18" customHeight="1">
      <c r="A79" s="155" t="s">
        <v>321</v>
      </c>
      <c r="B79" s="147" t="s">
        <v>322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49"/>
      <c r="N79" s="181">
        <v>8000</v>
      </c>
      <c r="O79" s="169">
        <f t="shared" si="5"/>
        <v>8000</v>
      </c>
      <c r="P79" s="181"/>
      <c r="Q79"/>
    </row>
    <row r="80" spans="1:17" ht="18" customHeight="1">
      <c r="A80" s="155" t="s">
        <v>323</v>
      </c>
      <c r="B80" s="147" t="s">
        <v>324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49"/>
      <c r="N80" s="181"/>
      <c r="O80" s="169">
        <f t="shared" si="5"/>
        <v>0</v>
      </c>
      <c r="P80" s="181"/>
      <c r="Q80"/>
    </row>
    <row r="81" spans="1:17" ht="18.75" customHeight="1">
      <c r="A81" s="155" t="s">
        <v>287</v>
      </c>
      <c r="B81" s="147" t="s">
        <v>305</v>
      </c>
      <c r="C81" s="181">
        <v>16500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49"/>
      <c r="N81" s="181"/>
      <c r="O81" s="169">
        <f t="shared" si="5"/>
        <v>16500</v>
      </c>
      <c r="P81" s="181"/>
      <c r="Q81"/>
    </row>
    <row r="82" spans="1:17" ht="18" customHeight="1">
      <c r="A82" s="155" t="s">
        <v>288</v>
      </c>
      <c r="B82" s="147" t="s">
        <v>306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49"/>
      <c r="N82" s="181"/>
      <c r="O82" s="169">
        <f t="shared" si="5"/>
        <v>0</v>
      </c>
      <c r="P82" s="181"/>
      <c r="Q82"/>
    </row>
    <row r="83" spans="1:17" ht="18" customHeight="1">
      <c r="A83" s="155" t="s">
        <v>235</v>
      </c>
      <c r="B83" s="149" t="s">
        <v>236</v>
      </c>
      <c r="C83" s="181">
        <v>13000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49"/>
      <c r="N83" s="181"/>
      <c r="O83" s="169">
        <f t="shared" si="5"/>
        <v>13000</v>
      </c>
      <c r="P83" s="181"/>
      <c r="Q83"/>
    </row>
    <row r="84" spans="1:17" ht="33.75">
      <c r="A84" s="155" t="s">
        <v>237</v>
      </c>
      <c r="B84" s="147" t="s">
        <v>238</v>
      </c>
      <c r="C84" s="181">
        <v>20000</v>
      </c>
      <c r="D84" s="181"/>
      <c r="E84" s="181"/>
      <c r="F84" s="181"/>
      <c r="G84" s="181"/>
      <c r="H84" s="181"/>
      <c r="I84" s="181"/>
      <c r="J84" s="181"/>
      <c r="K84" s="181"/>
      <c r="L84" s="181"/>
      <c r="M84" s="149"/>
      <c r="N84" s="181">
        <v>2000</v>
      </c>
      <c r="O84" s="169">
        <f t="shared" si="5"/>
        <v>22000</v>
      </c>
      <c r="P84" s="181"/>
      <c r="Q84"/>
    </row>
    <row r="85" spans="1:17" ht="21" customHeight="1">
      <c r="A85" s="155" t="s">
        <v>239</v>
      </c>
      <c r="B85" s="147" t="s">
        <v>307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49"/>
      <c r="N85" s="181">
        <v>17000</v>
      </c>
      <c r="O85" s="169">
        <f t="shared" si="5"/>
        <v>17000</v>
      </c>
      <c r="P85" s="181"/>
      <c r="Q85"/>
    </row>
    <row r="86" spans="1:17" ht="22.5">
      <c r="A86" s="155" t="s">
        <v>240</v>
      </c>
      <c r="B86" s="147" t="s">
        <v>241</v>
      </c>
      <c r="C86" s="181">
        <v>6000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49"/>
      <c r="N86" s="181"/>
      <c r="O86" s="169">
        <f t="shared" si="5"/>
        <v>6000</v>
      </c>
      <c r="P86" s="181"/>
      <c r="Q86"/>
    </row>
    <row r="87" spans="1:17" ht="20.25" customHeight="1">
      <c r="A87" s="155" t="s">
        <v>289</v>
      </c>
      <c r="B87" s="147" t="s">
        <v>308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49"/>
      <c r="N87" s="181"/>
      <c r="O87" s="169">
        <f t="shared" si="5"/>
        <v>0</v>
      </c>
      <c r="P87" s="181"/>
      <c r="Q87"/>
    </row>
    <row r="88" spans="1:17" ht="18" customHeight="1">
      <c r="A88" s="155" t="s">
        <v>242</v>
      </c>
      <c r="B88" s="149" t="s">
        <v>243</v>
      </c>
      <c r="C88" s="181">
        <v>0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49"/>
      <c r="N88" s="181">
        <v>28000</v>
      </c>
      <c r="O88" s="169">
        <f t="shared" si="5"/>
        <v>28000</v>
      </c>
      <c r="P88" s="181"/>
      <c r="Q88"/>
    </row>
    <row r="89" spans="1:17" ht="33.75">
      <c r="A89" s="155" t="s">
        <v>244</v>
      </c>
      <c r="B89" s="147" t="s">
        <v>245</v>
      </c>
      <c r="C89" s="181">
        <v>500</v>
      </c>
      <c r="D89" s="181"/>
      <c r="E89" s="181"/>
      <c r="F89" s="181"/>
      <c r="G89" s="181"/>
      <c r="H89" s="181"/>
      <c r="I89" s="181"/>
      <c r="J89" s="181"/>
      <c r="K89" s="181"/>
      <c r="L89" s="181"/>
      <c r="M89" s="149"/>
      <c r="N89" s="181">
        <v>65000</v>
      </c>
      <c r="O89" s="169">
        <f t="shared" si="5"/>
        <v>65500</v>
      </c>
      <c r="P89" s="181"/>
      <c r="Q89"/>
    </row>
    <row r="90" spans="1:17" ht="22.5">
      <c r="A90" s="155" t="s">
        <v>246</v>
      </c>
      <c r="B90" s="147" t="s">
        <v>247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49"/>
      <c r="N90" s="181"/>
      <c r="O90" s="169">
        <f t="shared" si="5"/>
        <v>0</v>
      </c>
      <c r="P90" s="181"/>
      <c r="Q90"/>
    </row>
    <row r="91" spans="1:17" ht="23.25" customHeight="1">
      <c r="A91" s="155" t="s">
        <v>248</v>
      </c>
      <c r="B91" s="149" t="s">
        <v>249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49"/>
      <c r="N91" s="181"/>
      <c r="O91" s="169">
        <v>0</v>
      </c>
      <c r="P91" s="181"/>
      <c r="Q91"/>
    </row>
    <row r="92" spans="1:17" ht="19.5" customHeight="1">
      <c r="A92" s="155" t="s">
        <v>250</v>
      </c>
      <c r="B92" s="147" t="s">
        <v>251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49"/>
      <c r="N92" s="181"/>
      <c r="O92" s="169">
        <f aca="true" t="shared" si="6" ref="O92:O100">C92+D92+E92+F92+G92+H92+J92+K92+L92+M92+N92</f>
        <v>0</v>
      </c>
      <c r="P92" s="181"/>
      <c r="Q92"/>
    </row>
    <row r="93" spans="1:17" ht="19.5" customHeight="1">
      <c r="A93" s="155" t="s">
        <v>290</v>
      </c>
      <c r="B93" s="147" t="s">
        <v>309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49"/>
      <c r="N93" s="181"/>
      <c r="O93" s="169">
        <f t="shared" si="6"/>
        <v>0</v>
      </c>
      <c r="P93" s="181"/>
      <c r="Q93"/>
    </row>
    <row r="94" spans="1:17" ht="14.25" customHeight="1">
      <c r="A94" s="155" t="s">
        <v>274</v>
      </c>
      <c r="B94" s="147" t="s">
        <v>310</v>
      </c>
      <c r="C94" s="181">
        <v>15000</v>
      </c>
      <c r="D94" s="181"/>
      <c r="E94" s="181"/>
      <c r="F94" s="181"/>
      <c r="G94" s="181"/>
      <c r="H94" s="181"/>
      <c r="I94" s="181"/>
      <c r="J94" s="181"/>
      <c r="K94" s="181"/>
      <c r="L94" s="181"/>
      <c r="M94" s="149"/>
      <c r="N94" s="181">
        <v>2000</v>
      </c>
      <c r="O94" s="169">
        <f t="shared" si="6"/>
        <v>17000</v>
      </c>
      <c r="P94" s="181"/>
      <c r="Q94"/>
    </row>
    <row r="95" spans="1:17" ht="15" customHeight="1">
      <c r="A95" s="155" t="s">
        <v>291</v>
      </c>
      <c r="B95" s="147" t="s">
        <v>311</v>
      </c>
      <c r="C95" s="181">
        <v>1600</v>
      </c>
      <c r="D95" s="181"/>
      <c r="E95" s="181"/>
      <c r="F95" s="181"/>
      <c r="G95" s="181"/>
      <c r="H95" s="181"/>
      <c r="I95" s="181"/>
      <c r="J95" s="181"/>
      <c r="K95" s="181"/>
      <c r="L95" s="181"/>
      <c r="M95" s="149"/>
      <c r="N95" s="181"/>
      <c r="O95" s="169">
        <f t="shared" si="6"/>
        <v>1600</v>
      </c>
      <c r="P95" s="181"/>
      <c r="Q95"/>
    </row>
    <row r="96" spans="1:17" ht="14.25" customHeight="1">
      <c r="A96" s="155" t="s">
        <v>252</v>
      </c>
      <c r="B96" s="149" t="s">
        <v>253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49"/>
      <c r="N96" s="181">
        <v>0</v>
      </c>
      <c r="O96" s="169">
        <f t="shared" si="6"/>
        <v>0</v>
      </c>
      <c r="P96" s="181"/>
      <c r="Q96"/>
    </row>
    <row r="97" spans="1:17" ht="14.25" customHeight="1">
      <c r="A97" s="155" t="s">
        <v>254</v>
      </c>
      <c r="B97" s="149" t="s">
        <v>255</v>
      </c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49"/>
      <c r="N97" s="181"/>
      <c r="O97" s="169">
        <f t="shared" si="6"/>
        <v>0</v>
      </c>
      <c r="P97" s="181"/>
      <c r="Q97"/>
    </row>
    <row r="98" spans="1:17" ht="14.25" customHeight="1">
      <c r="A98" s="155" t="s">
        <v>256</v>
      </c>
      <c r="B98" s="147" t="s">
        <v>257</v>
      </c>
      <c r="C98" s="181">
        <v>6726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49"/>
      <c r="N98" s="181">
        <v>35000</v>
      </c>
      <c r="O98" s="169">
        <f t="shared" si="6"/>
        <v>41726</v>
      </c>
      <c r="P98" s="181"/>
      <c r="Q98"/>
    </row>
    <row r="99" spans="1:17" ht="16.5" customHeight="1">
      <c r="A99" s="155" t="s">
        <v>258</v>
      </c>
      <c r="B99" s="149" t="s">
        <v>259</v>
      </c>
      <c r="C99" s="181">
        <v>11500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49"/>
      <c r="N99" s="181"/>
      <c r="O99" s="169">
        <f t="shared" si="6"/>
        <v>11500</v>
      </c>
      <c r="P99" s="181"/>
      <c r="Q99"/>
    </row>
    <row r="100" spans="1:17" ht="17.25" customHeight="1">
      <c r="A100" s="155" t="s">
        <v>260</v>
      </c>
      <c r="B100" s="149" t="s">
        <v>261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49"/>
      <c r="N100" s="181">
        <v>0</v>
      </c>
      <c r="O100" s="169">
        <f t="shared" si="6"/>
        <v>0</v>
      </c>
      <c r="P100" s="181"/>
      <c r="Q100"/>
    </row>
    <row r="101" spans="1:17" ht="19.5" customHeight="1">
      <c r="A101" s="233" t="s">
        <v>262</v>
      </c>
      <c r="B101" s="234"/>
      <c r="C101" s="183">
        <f>SUM(C34:C100)</f>
        <v>1152826</v>
      </c>
      <c r="D101" s="189">
        <f aca="true" t="shared" si="7" ref="D101:L101">SUM(D24:D100)</f>
        <v>124630</v>
      </c>
      <c r="E101" s="189">
        <f t="shared" si="7"/>
        <v>109000</v>
      </c>
      <c r="F101" s="189">
        <f t="shared" si="7"/>
        <v>128000</v>
      </c>
      <c r="G101" s="189">
        <f t="shared" si="7"/>
        <v>98000</v>
      </c>
      <c r="H101" s="189">
        <f t="shared" si="7"/>
        <v>45000</v>
      </c>
      <c r="I101" s="189">
        <f>SUM(I24:I100)</f>
        <v>45000</v>
      </c>
      <c r="J101" s="189">
        <f t="shared" si="7"/>
        <v>245880</v>
      </c>
      <c r="K101" s="189">
        <f t="shared" si="7"/>
        <v>0</v>
      </c>
      <c r="L101" s="189">
        <f t="shared" si="7"/>
        <v>15000</v>
      </c>
      <c r="M101" s="170">
        <f>SUM(M29:M100)</f>
        <v>0</v>
      </c>
      <c r="N101" s="189">
        <f>SUM(N24:N100)</f>
        <v>679700</v>
      </c>
      <c r="O101" s="170">
        <f>SUM(O24:O100)</f>
        <v>2643036</v>
      </c>
      <c r="P101" s="189">
        <f>SUM(P24:P100)</f>
        <v>9088725</v>
      </c>
      <c r="Q101"/>
    </row>
    <row r="102" spans="1:17" ht="19.5" customHeight="1">
      <c r="A102" s="155"/>
      <c r="B102" s="160"/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56"/>
      <c r="N102" s="185"/>
      <c r="O102" s="169"/>
      <c r="P102" s="185"/>
      <c r="Q102"/>
    </row>
    <row r="103" spans="1:17" ht="15" customHeight="1">
      <c r="A103" s="155" t="s">
        <v>275</v>
      </c>
      <c r="B103" s="160" t="s">
        <v>312</v>
      </c>
      <c r="C103" s="181"/>
      <c r="D103" s="190"/>
      <c r="E103" s="190"/>
      <c r="F103" s="190"/>
      <c r="G103" s="190"/>
      <c r="H103" s="190"/>
      <c r="I103" s="190"/>
      <c r="J103" s="190"/>
      <c r="K103" s="190"/>
      <c r="L103" s="190"/>
      <c r="M103" s="169"/>
      <c r="N103" s="190">
        <v>40000</v>
      </c>
      <c r="O103" s="169">
        <f>SUM(N103)</f>
        <v>40000</v>
      </c>
      <c r="P103" s="190"/>
      <c r="Q103"/>
    </row>
    <row r="104" spans="1:16" ht="14.25" customHeight="1">
      <c r="A104" s="155" t="s">
        <v>263</v>
      </c>
      <c r="B104" s="160" t="s">
        <v>264</v>
      </c>
      <c r="C104" s="181"/>
      <c r="D104" s="190"/>
      <c r="E104" s="190"/>
      <c r="F104" s="190"/>
      <c r="G104" s="190"/>
      <c r="H104" s="190"/>
      <c r="I104" s="190"/>
      <c r="J104" s="190"/>
      <c r="K104" s="190"/>
      <c r="L104" s="190"/>
      <c r="M104" s="169"/>
      <c r="N104" s="190">
        <v>1000</v>
      </c>
      <c r="O104" s="169">
        <v>1000</v>
      </c>
      <c r="P104" s="190"/>
    </row>
    <row r="105" spans="1:16" ht="14.25" customHeight="1">
      <c r="A105" s="155" t="s">
        <v>276</v>
      </c>
      <c r="B105" s="160" t="s">
        <v>313</v>
      </c>
      <c r="C105" s="181"/>
      <c r="D105" s="190"/>
      <c r="E105" s="190"/>
      <c r="F105" s="190"/>
      <c r="G105" s="190"/>
      <c r="H105" s="190"/>
      <c r="I105" s="190"/>
      <c r="J105" s="190"/>
      <c r="K105" s="190"/>
      <c r="L105" s="190"/>
      <c r="M105" s="169"/>
      <c r="N105" s="190">
        <v>0</v>
      </c>
      <c r="O105" s="169">
        <f>SUM(N105)</f>
        <v>0</v>
      </c>
      <c r="P105" s="190"/>
    </row>
    <row r="106" spans="1:16" ht="14.25" customHeight="1">
      <c r="A106" s="155" t="s">
        <v>349</v>
      </c>
      <c r="B106" s="160" t="s">
        <v>350</v>
      </c>
      <c r="C106" s="181"/>
      <c r="D106" s="190"/>
      <c r="E106" s="190"/>
      <c r="F106" s="190"/>
      <c r="G106" s="190"/>
      <c r="H106" s="190"/>
      <c r="I106" s="190"/>
      <c r="J106" s="190"/>
      <c r="K106" s="190"/>
      <c r="L106" s="190"/>
      <c r="M106" s="169"/>
      <c r="N106" s="190">
        <v>40000</v>
      </c>
      <c r="O106" s="169">
        <v>40000</v>
      </c>
      <c r="P106" s="190"/>
    </row>
    <row r="107" spans="1:16" ht="16.5" customHeight="1">
      <c r="A107" s="155" t="s">
        <v>352</v>
      </c>
      <c r="B107" s="160" t="s">
        <v>353</v>
      </c>
      <c r="C107" s="181"/>
      <c r="D107" s="190"/>
      <c r="E107" s="190"/>
      <c r="F107" s="190"/>
      <c r="G107" s="190"/>
      <c r="H107" s="190"/>
      <c r="I107" s="190"/>
      <c r="J107" s="190"/>
      <c r="K107" s="190"/>
      <c r="L107" s="190"/>
      <c r="M107" s="169"/>
      <c r="N107" s="190">
        <v>15000</v>
      </c>
      <c r="O107" s="169">
        <f>SUM(N107)</f>
        <v>15000</v>
      </c>
      <c r="P107" s="190"/>
    </row>
    <row r="108" spans="1:16" ht="16.5" customHeight="1">
      <c r="A108" s="155" t="s">
        <v>277</v>
      </c>
      <c r="B108" s="160" t="s">
        <v>351</v>
      </c>
      <c r="C108" s="181"/>
      <c r="D108" s="190"/>
      <c r="E108" s="190"/>
      <c r="F108" s="190"/>
      <c r="G108" s="190"/>
      <c r="H108" s="190"/>
      <c r="I108" s="190"/>
      <c r="J108" s="190"/>
      <c r="K108" s="190"/>
      <c r="L108" s="190"/>
      <c r="M108" s="169"/>
      <c r="N108" s="190">
        <v>0</v>
      </c>
      <c r="O108" s="169">
        <v>0</v>
      </c>
      <c r="P108" s="190"/>
    </row>
    <row r="109" spans="1:16" ht="12.75" customHeight="1">
      <c r="A109" s="155" t="s">
        <v>265</v>
      </c>
      <c r="B109" s="160" t="s">
        <v>266</v>
      </c>
      <c r="C109" s="181"/>
      <c r="D109" s="190"/>
      <c r="E109" s="190"/>
      <c r="F109" s="190"/>
      <c r="G109" s="190"/>
      <c r="H109" s="190"/>
      <c r="I109" s="190"/>
      <c r="J109" s="190"/>
      <c r="K109" s="190">
        <v>9000</v>
      </c>
      <c r="L109" s="190"/>
      <c r="M109" s="169"/>
      <c r="N109" s="190">
        <v>5000</v>
      </c>
      <c r="O109" s="169">
        <v>14000</v>
      </c>
      <c r="P109" s="190"/>
    </row>
    <row r="110" spans="1:16" ht="15" customHeight="1">
      <c r="A110" s="233" t="s">
        <v>267</v>
      </c>
      <c r="B110" s="234"/>
      <c r="C110" s="181"/>
      <c r="D110" s="190"/>
      <c r="E110" s="190"/>
      <c r="F110" s="190"/>
      <c r="G110" s="190"/>
      <c r="H110" s="190"/>
      <c r="I110" s="190"/>
      <c r="J110" s="190"/>
      <c r="K110" s="189">
        <f>SUM(K103:K109)</f>
        <v>9000</v>
      </c>
      <c r="L110" s="189"/>
      <c r="M110" s="170"/>
      <c r="N110" s="189">
        <f>SUM(N102:N109)</f>
        <v>101000</v>
      </c>
      <c r="O110" s="170">
        <f>SUM(O102:O109)</f>
        <v>110000</v>
      </c>
      <c r="P110" s="189"/>
    </row>
    <row r="111" spans="1:16" ht="15" customHeight="1">
      <c r="A111" s="176"/>
      <c r="B111" s="177"/>
      <c r="C111" s="181"/>
      <c r="D111" s="190"/>
      <c r="E111" s="190"/>
      <c r="F111" s="190"/>
      <c r="G111" s="190"/>
      <c r="H111" s="190"/>
      <c r="I111" s="190"/>
      <c r="J111" s="190"/>
      <c r="K111" s="190"/>
      <c r="L111" s="190"/>
      <c r="M111" s="169"/>
      <c r="N111" s="190"/>
      <c r="O111" s="169"/>
      <c r="P111" s="190"/>
    </row>
    <row r="112" spans="1:16" ht="19.5" customHeight="1">
      <c r="A112" s="233"/>
      <c r="B112" s="234"/>
      <c r="C112" s="181"/>
      <c r="D112" s="190"/>
      <c r="E112" s="190"/>
      <c r="F112" s="190"/>
      <c r="G112" s="190"/>
      <c r="H112" s="190"/>
      <c r="I112" s="190"/>
      <c r="J112" s="190"/>
      <c r="K112" s="190"/>
      <c r="L112" s="190"/>
      <c r="M112" s="169"/>
      <c r="N112" s="190"/>
      <c r="O112" s="169"/>
      <c r="P112" s="190"/>
    </row>
    <row r="113" spans="1:16" ht="19.5" customHeight="1">
      <c r="A113" s="166"/>
      <c r="B113" s="164"/>
      <c r="C113" s="191"/>
      <c r="D113" s="192"/>
      <c r="E113" s="192"/>
      <c r="F113" s="192"/>
      <c r="G113" s="192"/>
      <c r="H113" s="192"/>
      <c r="I113" s="192"/>
      <c r="J113" s="192"/>
      <c r="K113" s="192"/>
      <c r="L113" s="192"/>
      <c r="M113" s="171"/>
      <c r="N113" s="192"/>
      <c r="O113" s="171"/>
      <c r="P113" s="192"/>
    </row>
    <row r="114" spans="1:16" ht="19.5" customHeight="1">
      <c r="A114" s="235" t="s">
        <v>268</v>
      </c>
      <c r="B114" s="235"/>
      <c r="C114" s="191">
        <f>C16-C101</f>
        <v>0</v>
      </c>
      <c r="D114" s="192">
        <f aca="true" t="shared" si="8" ref="D114:J114">SUM(D16+D21-D101-D112)</f>
        <v>0</v>
      </c>
      <c r="E114" s="192">
        <f t="shared" si="8"/>
        <v>0</v>
      </c>
      <c r="F114" s="192">
        <f t="shared" si="8"/>
        <v>0</v>
      </c>
      <c r="G114" s="192">
        <f t="shared" si="8"/>
        <v>0</v>
      </c>
      <c r="H114" s="192">
        <f t="shared" si="8"/>
        <v>0</v>
      </c>
      <c r="I114" s="192">
        <f t="shared" si="8"/>
        <v>0</v>
      </c>
      <c r="J114" s="192">
        <f t="shared" si="8"/>
        <v>0</v>
      </c>
      <c r="K114" s="192">
        <f>K16-K110</f>
        <v>0</v>
      </c>
      <c r="L114" s="192">
        <f>SUM(L16+L21-L101-L112)</f>
        <v>0</v>
      </c>
      <c r="M114" s="171"/>
      <c r="N114" s="192">
        <f>SUM(N22-N101-N110)</f>
        <v>0</v>
      </c>
      <c r="O114" s="171">
        <f>SUM(O22-O101-O110)</f>
        <v>0</v>
      </c>
      <c r="P114" s="192">
        <f>SUM(P16+P21-P101-P112)</f>
        <v>0</v>
      </c>
    </row>
    <row r="115" spans="1:16" ht="19.5" customHeight="1">
      <c r="A115" s="166"/>
      <c r="B115" s="164"/>
      <c r="C115" s="187"/>
      <c r="D115" s="188"/>
      <c r="E115" s="188"/>
      <c r="F115" s="188"/>
      <c r="G115" s="188"/>
      <c r="H115" s="188"/>
      <c r="I115" s="195"/>
      <c r="J115" s="188"/>
      <c r="K115" s="188"/>
      <c r="L115" s="188"/>
      <c r="M115" s="165"/>
      <c r="N115" s="188"/>
      <c r="O115" s="171"/>
      <c r="P115" s="188"/>
    </row>
    <row r="116" spans="1:16" ht="19.5" customHeight="1">
      <c r="A116" s="166"/>
      <c r="B116" s="173" t="s">
        <v>386</v>
      </c>
      <c r="C116" s="187"/>
      <c r="D116" s="188"/>
      <c r="E116" s="188"/>
      <c r="F116" s="188"/>
      <c r="G116" s="188"/>
      <c r="H116" s="188"/>
      <c r="I116" s="195" t="s">
        <v>382</v>
      </c>
      <c r="J116" s="193"/>
      <c r="K116" s="193"/>
      <c r="L116" s="193"/>
      <c r="M116" s="172"/>
      <c r="N116" s="188"/>
      <c r="O116" s="171"/>
      <c r="P116" s="193"/>
    </row>
    <row r="117" spans="1:16" ht="19.5" customHeight="1">
      <c r="A117" s="118"/>
      <c r="B117" s="173" t="s">
        <v>364</v>
      </c>
      <c r="C117" s="194"/>
      <c r="D117" s="195"/>
      <c r="E117" s="195"/>
      <c r="F117" s="195"/>
      <c r="G117" s="195"/>
      <c r="H117" s="195"/>
      <c r="I117" s="195" t="s">
        <v>383</v>
      </c>
      <c r="J117" s="195"/>
      <c r="K117" s="195"/>
      <c r="L117" s="192"/>
      <c r="M117" s="171"/>
      <c r="N117" s="188"/>
      <c r="O117" s="171"/>
      <c r="P117" s="192"/>
    </row>
    <row r="118" spans="1:16" ht="19.5" customHeight="1">
      <c r="A118" s="118"/>
      <c r="B118" s="173"/>
      <c r="C118" s="194"/>
      <c r="D118" s="195"/>
      <c r="E118" s="195"/>
      <c r="F118" s="195"/>
      <c r="G118" s="195"/>
      <c r="H118" s="195"/>
      <c r="I118" s="195"/>
      <c r="J118" s="195"/>
      <c r="K118" s="195"/>
      <c r="L118" s="192"/>
      <c r="M118" s="171"/>
      <c r="N118" s="188"/>
      <c r="O118" s="171"/>
      <c r="P118" s="192"/>
    </row>
    <row r="119" spans="1:16" ht="19.5" customHeight="1">
      <c r="A119" s="118"/>
      <c r="B119" s="173" t="s">
        <v>384</v>
      </c>
      <c r="C119" s="194"/>
      <c r="D119" s="195"/>
      <c r="E119" s="195"/>
      <c r="F119" s="195"/>
      <c r="G119" s="195"/>
      <c r="H119" s="195"/>
      <c r="I119" s="195" t="s">
        <v>375</v>
      </c>
      <c r="J119" s="195"/>
      <c r="K119" s="195"/>
      <c r="L119" s="192"/>
      <c r="M119" s="171"/>
      <c r="N119" s="188"/>
      <c r="O119" s="171"/>
      <c r="P119" s="192"/>
    </row>
    <row r="120" spans="1:16" ht="12.75">
      <c r="A120" s="118"/>
      <c r="B120" s="173"/>
      <c r="C120" s="194"/>
      <c r="D120" s="195"/>
      <c r="E120" s="195"/>
      <c r="F120" s="195"/>
      <c r="G120" s="195"/>
      <c r="H120" s="195"/>
      <c r="I120" s="195"/>
      <c r="J120" s="195"/>
      <c r="K120" s="195"/>
      <c r="L120" s="192"/>
      <c r="M120" s="171"/>
      <c r="N120" s="188"/>
      <c r="O120" s="171"/>
      <c r="P120" s="192"/>
    </row>
    <row r="121" spans="1:16" ht="12.75">
      <c r="A121" s="118"/>
      <c r="B121" s="173"/>
      <c r="C121" s="194"/>
      <c r="D121" s="195"/>
      <c r="E121" s="195"/>
      <c r="F121" s="195"/>
      <c r="G121" s="195"/>
      <c r="H121" s="195"/>
      <c r="I121" s="195"/>
      <c r="J121" s="195"/>
      <c r="K121" s="195"/>
      <c r="L121" s="192"/>
      <c r="M121" s="171"/>
      <c r="N121" s="188"/>
      <c r="O121" s="171"/>
      <c r="P121" s="192"/>
    </row>
    <row r="122" spans="1:16" ht="12.75">
      <c r="A122" s="174"/>
      <c r="B122" s="171"/>
      <c r="C122" s="191"/>
      <c r="D122" s="192"/>
      <c r="E122" s="192"/>
      <c r="F122" s="192"/>
      <c r="G122" s="192"/>
      <c r="H122" s="192"/>
      <c r="I122" s="192"/>
      <c r="J122" s="192"/>
      <c r="K122" s="192"/>
      <c r="L122" s="192"/>
      <c r="M122" s="171"/>
      <c r="N122" s="188"/>
      <c r="O122" s="171"/>
      <c r="P122" s="192"/>
    </row>
  </sheetData>
  <sheetProtection/>
  <mergeCells count="8">
    <mergeCell ref="A112:B112"/>
    <mergeCell ref="A114:B114"/>
    <mergeCell ref="A1:B1"/>
    <mergeCell ref="A16:B16"/>
    <mergeCell ref="A19:B19"/>
    <mergeCell ref="A21:B21"/>
    <mergeCell ref="A101:B101"/>
    <mergeCell ref="A110:B110"/>
  </mergeCells>
  <printOptions/>
  <pageMargins left="0" right="0" top="0.15748031496062992" bottom="0.15748031496062992" header="0.31496062992125984" footer="0.31496062992125984"/>
  <pageSetup fitToHeight="0" fitToWidth="1" horizontalDpi="300" verticalDpi="300" orientation="landscape" paperSize="9" scale="68" r:id="rId1"/>
  <headerFooter>
    <oddHeader>&amp;CPrijedlog financijskog plana 2019.godine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2019-01-08T10:19:44Z</cp:lastPrinted>
  <dcterms:created xsi:type="dcterms:W3CDTF">2013-09-11T11:00:21Z</dcterms:created>
  <dcterms:modified xsi:type="dcterms:W3CDTF">2019-01-08T11:48:16Z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